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1580" windowHeight="6795"/>
  </bookViews>
  <sheets>
    <sheet name="c030207" sheetId="1" r:id="rId1"/>
  </sheets>
  <definedNames>
    <definedName name="_xlnm._FilterDatabase" localSheetId="0" hidden="1">'c030207'!$B$7:$M$47</definedName>
    <definedName name="_xlnm.Print_Area" localSheetId="0">'c030207'!$A$1:$O$99</definedName>
  </definedNames>
  <calcPr calcId="124519"/>
</workbook>
</file>

<file path=xl/calcChain.xml><?xml version="1.0" encoding="utf-8"?>
<calcChain xmlns="http://schemas.openxmlformats.org/spreadsheetml/2006/main">
  <c r="L59" i="1"/>
  <c r="L70"/>
  <c r="L74"/>
  <c r="L61"/>
  <c r="L56"/>
  <c r="L17"/>
  <c r="L11"/>
  <c r="L8"/>
  <c r="L13"/>
  <c r="L14"/>
  <c r="L15"/>
  <c r="L16"/>
  <c r="L18"/>
  <c r="L20"/>
  <c r="L21"/>
  <c r="L22"/>
  <c r="L23"/>
  <c r="L24"/>
  <c r="L25"/>
  <c r="L26"/>
  <c r="L28"/>
  <c r="L29"/>
  <c r="L30"/>
  <c r="L33"/>
  <c r="L34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7"/>
  <c r="L58"/>
  <c r="L60"/>
  <c r="L63"/>
  <c r="L64"/>
  <c r="L65"/>
  <c r="L66"/>
  <c r="L67"/>
  <c r="L68"/>
  <c r="L69"/>
  <c r="L71"/>
  <c r="L73"/>
  <c r="L75"/>
  <c r="L76"/>
  <c r="L77"/>
  <c r="L78"/>
  <c r="L79"/>
  <c r="L80"/>
  <c r="L81"/>
  <c r="L7"/>
  <c r="J42"/>
  <c r="J74"/>
  <c r="J75"/>
  <c r="J76"/>
  <c r="J77"/>
  <c r="J78"/>
  <c r="J79"/>
  <c r="J80"/>
  <c r="J81"/>
  <c r="J70"/>
  <c r="J71"/>
  <c r="J72"/>
  <c r="J73"/>
  <c r="J64"/>
  <c r="J65"/>
  <c r="J66"/>
  <c r="J67"/>
  <c r="J68"/>
  <c r="J69"/>
  <c r="J63"/>
  <c r="J61"/>
  <c r="J56"/>
  <c r="J57"/>
  <c r="J58"/>
  <c r="J59"/>
  <c r="J60"/>
  <c r="J48"/>
  <c r="J49"/>
  <c r="J50"/>
  <c r="J52"/>
  <c r="J53"/>
  <c r="J54"/>
  <c r="J55"/>
  <c r="J33"/>
  <c r="J34"/>
  <c r="J36"/>
  <c r="J37"/>
  <c r="J38"/>
  <c r="J39"/>
  <c r="J40"/>
  <c r="J41"/>
  <c r="J43"/>
  <c r="J44"/>
  <c r="J45"/>
  <c r="J46"/>
  <c r="J47"/>
  <c r="J20"/>
  <c r="J21"/>
  <c r="J22"/>
  <c r="J23"/>
  <c r="J24"/>
  <c r="J25"/>
  <c r="J26"/>
  <c r="J28"/>
  <c r="J30"/>
  <c r="J17"/>
  <c r="J13"/>
  <c r="J14"/>
  <c r="J15"/>
  <c r="J16"/>
  <c r="J12"/>
  <c r="J11"/>
  <c r="J10"/>
  <c r="J8"/>
  <c r="J7"/>
  <c r="D8"/>
  <c r="D12"/>
  <c r="D13"/>
  <c r="D14"/>
  <c r="D15"/>
  <c r="D16"/>
  <c r="D18"/>
  <c r="D20"/>
  <c r="D21"/>
  <c r="D22"/>
  <c r="D24"/>
  <c r="D25"/>
  <c r="D26"/>
  <c r="D28"/>
  <c r="D31"/>
  <c r="D33"/>
  <c r="D34"/>
  <c r="D36"/>
  <c r="D37"/>
  <c r="D38"/>
  <c r="D39"/>
  <c r="D40"/>
  <c r="D41"/>
  <c r="D42"/>
  <c r="D44"/>
  <c r="D45"/>
  <c r="D46"/>
  <c r="D47"/>
  <c r="D48"/>
  <c r="D49"/>
  <c r="D50"/>
  <c r="D52"/>
  <c r="D53"/>
  <c r="D54"/>
  <c r="D55"/>
  <c r="D56"/>
  <c r="D57"/>
  <c r="D58"/>
  <c r="D59"/>
  <c r="D60"/>
  <c r="D62"/>
  <c r="D63"/>
  <c r="D64"/>
  <c r="D65"/>
  <c r="D66"/>
  <c r="D67"/>
  <c r="D68"/>
  <c r="D69"/>
  <c r="D71"/>
  <c r="D73"/>
  <c r="D74"/>
  <c r="D75"/>
  <c r="D76"/>
  <c r="D77"/>
  <c r="D78"/>
  <c r="D79"/>
  <c r="D80"/>
  <c r="D81"/>
  <c r="D7"/>
</calcChain>
</file>

<file path=xl/sharedStrings.xml><?xml version="1.0" encoding="utf-8"?>
<sst xmlns="http://schemas.openxmlformats.org/spreadsheetml/2006/main" count="195" uniqueCount="97">
  <si>
    <t>Patología</t>
  </si>
  <si>
    <t>Accidentes de tránsito</t>
  </si>
  <si>
    <t>Accidentes varios</t>
  </si>
  <si>
    <t>Alcoholismo</t>
  </si>
  <si>
    <t>Botulismo</t>
  </si>
  <si>
    <t>Cáncer</t>
  </si>
  <si>
    <t>Chagas RN</t>
  </si>
  <si>
    <t>Coqueluche</t>
  </si>
  <si>
    <t>Diabetes Tipo 1</t>
  </si>
  <si>
    <t>Diabetes Tipo 2</t>
  </si>
  <si>
    <t>Estrongiloidiasis</t>
  </si>
  <si>
    <t>H.A.C.R.E.</t>
  </si>
  <si>
    <t>Hepatitis A</t>
  </si>
  <si>
    <t>Hepatitis B</t>
  </si>
  <si>
    <t>Hidatidosis</t>
  </si>
  <si>
    <t>Influenza o Gripe</t>
  </si>
  <si>
    <t>Intox. Alimentarias</t>
  </si>
  <si>
    <t>Intox. por Pesticidas</t>
  </si>
  <si>
    <t>Lepra</t>
  </si>
  <si>
    <t>Mordedura no rabiosa</t>
  </si>
  <si>
    <t>Paludismo</t>
  </si>
  <si>
    <t>Parotiditis</t>
  </si>
  <si>
    <t>Psitacosis</t>
  </si>
  <si>
    <t>Varicela</t>
  </si>
  <si>
    <t xml:space="preserve">             </t>
  </si>
  <si>
    <t>Bronquiolitis en Menores de 2 años</t>
  </si>
  <si>
    <t xml:space="preserve">Brucelosis </t>
  </si>
  <si>
    <t>Cardíacos (IAM 1era. Vez )</t>
  </si>
  <si>
    <t>Condiloma Acuminado</t>
  </si>
  <si>
    <t xml:space="preserve">Diarreas </t>
  </si>
  <si>
    <t>Envenenamiento por animal ponzoñoso . Alacranismo</t>
  </si>
  <si>
    <t>Envenenamiento por animal ponzoñoso . Aracnoidismo</t>
  </si>
  <si>
    <t>Envenenamiento por animal ponzoñoso . Ofidismo</t>
  </si>
  <si>
    <t xml:space="preserve">Fiebre Tifoidea </t>
  </si>
  <si>
    <t>Hantavirosis</t>
  </si>
  <si>
    <t>Hepatitis A y Hepatitis sin especificar</t>
  </si>
  <si>
    <t>Hipertensión Arterial</t>
  </si>
  <si>
    <t>Infección Por VIH</t>
  </si>
  <si>
    <t>Intox. por Otros Tóxicos</t>
  </si>
  <si>
    <t>Ira (Inrespa)</t>
  </si>
  <si>
    <t>Leishmaniasis Mucocutanea-Cutánea</t>
  </si>
  <si>
    <t>Leishmaniasis Visceral</t>
  </si>
  <si>
    <t>Leptospirosis</t>
  </si>
  <si>
    <t>Meningitis Meningococo</t>
  </si>
  <si>
    <t>Meningonecefalitis Tuberculosa en &lt; de 5 Años</t>
  </si>
  <si>
    <t>Micosis Profundas</t>
  </si>
  <si>
    <t>Mononucleosis Infecciosa</t>
  </si>
  <si>
    <t>Neumonía (todos los grupos de edad)</t>
  </si>
  <si>
    <t>Neumonía &lt; 5 años</t>
  </si>
  <si>
    <t>Parasitosis Intestinales</t>
  </si>
  <si>
    <t>Parasitosis Intestinales - Ascariasis</t>
  </si>
  <si>
    <t>Parasitosis Intestinales - Oxiuriasis</t>
  </si>
  <si>
    <t>Parasitosis Intestinales - Protozoosis</t>
  </si>
  <si>
    <t>Parasitosis Intestinales - Uncinariasis</t>
  </si>
  <si>
    <t>SIDA</t>
  </si>
  <si>
    <t>Sífilis Congénita</t>
  </si>
  <si>
    <t xml:space="preserve">Sífilis Temprana </t>
  </si>
  <si>
    <t>Sospechosos Sarampión/Rubeola</t>
  </si>
  <si>
    <t xml:space="preserve">Supuración Genital Gonocócica </t>
  </si>
  <si>
    <t>Supuración Genital No Gonocócica y Sin Especif.</t>
  </si>
  <si>
    <t>Tuberculosis</t>
  </si>
  <si>
    <t>observación</t>
  </si>
  <si>
    <t>Hepatitis C (hepatitis no A no B)</t>
  </si>
  <si>
    <t xml:space="preserve">Meningitis:  a partir del año 2000 solo incluye las meningitis meningocóccicas; las otras meningitis </t>
  </si>
  <si>
    <t xml:space="preserve"> Cardíacos (I.A.M.1º vez)</t>
  </si>
  <si>
    <t>Estreptococias</t>
  </si>
  <si>
    <t>Meningoencefalitis (Infecciones meníngeas)</t>
  </si>
  <si>
    <t>Síndrome Urémico Hemolítico (SUH)</t>
  </si>
  <si>
    <t>Estreptococias:  incluye Escarlatina, Fiebre Reumática y Glomerulonefritis.</t>
  </si>
  <si>
    <t xml:space="preserve">                     se incluyen en Infecciones Meníngeas.</t>
  </si>
  <si>
    <t xml:space="preserve"> Neumonía o neumonitis: A partir del año 2004 datos de personas mayores de 5 años</t>
  </si>
  <si>
    <t>-</t>
  </si>
  <si>
    <t>…</t>
  </si>
  <si>
    <t>Intox. por caústico</t>
  </si>
  <si>
    <t>Intox. por medicamento</t>
  </si>
  <si>
    <t>Intox. por Plaguicidas</t>
  </si>
  <si>
    <t>0/000</t>
  </si>
  <si>
    <t>Tasa por 1.000 habitantes/ Pob&lt;2 años</t>
  </si>
  <si>
    <t>Dengue en Brote</t>
  </si>
  <si>
    <t>Enfermedad Celiaca</t>
  </si>
  <si>
    <t>Rabia Animal</t>
  </si>
  <si>
    <t>Tasa x 10.000 hab./Pob.&lt; 5 años</t>
  </si>
  <si>
    <t>Dengue</t>
  </si>
  <si>
    <t>Notas:</t>
  </si>
  <si>
    <t>1.541*</t>
  </si>
  <si>
    <t>(*) El año 2016 el indicador paso a llamarse Dengue Agrupado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</si>
  <si>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Ministerio de Salud Pública. Programa de Vigilancia Epidemiológica</t>
    </r>
  </si>
  <si>
    <t>Fiebre Chikungunya</t>
  </si>
  <si>
    <t>Intox. por Monóxido de Carbono</t>
  </si>
  <si>
    <t>Gripe Humana x Un Nuevo Subtipo de Virus H1N1</t>
  </si>
  <si>
    <t>Persona Mordida o Expuesta a Contactos Con Animal Sospechoso o Rabioso</t>
  </si>
  <si>
    <t>Poliomielitis: Parálisis Fláccida Aguda en Menores de 15 Años</t>
  </si>
  <si>
    <t>Tasa x 10.000 hab./ Pob. &lt; 5 años</t>
  </si>
  <si>
    <t>Tasa x 10.000 hab./ Pob. &lt; 15 años</t>
  </si>
  <si>
    <t>3.2.7_ Principales patologías de notificación obligatoria. Casos y tasas de incidencia. Provincia de Salta. Años 2013 - 2017</t>
  </si>
  <si>
    <t>Tasa x 1.000 hab./ Nac. Vivos 2016</t>
  </si>
  <si>
    <t>Tasa por 1.000 Nacidos vivos años 2017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</si>
</sst>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#,##0;[Red]#,##0"/>
    <numFmt numFmtId="165" formatCode="_ * #,##0_ ;_ * \-#,##0_ ;_ * &quot;-&quot;??_ ;_ @_ "/>
    <numFmt numFmtId="166" formatCode="#,##0_ ;\-#,##0\ "/>
  </numFmts>
  <fonts count="26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4" applyNumberFormat="0" applyAlignment="0" applyProtection="0"/>
    <xf numFmtId="0" fontId="12" fillId="22" borderId="5" applyNumberFormat="0" applyAlignment="0" applyProtection="0"/>
    <xf numFmtId="0" fontId="1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5" fillId="29" borderId="4" applyNumberFormat="0" applyAlignment="0" applyProtection="0"/>
    <xf numFmtId="0" fontId="16" fillId="30" borderId="0" applyNumberFormat="0" applyBorder="0" applyAlignment="0" applyProtection="0"/>
    <xf numFmtId="43" fontId="1" fillId="0" borderId="0" applyFont="0" applyFill="0" applyBorder="0" applyAlignment="0" applyProtection="0"/>
    <xf numFmtId="0" fontId="17" fillId="31" borderId="0" applyNumberFormat="0" applyBorder="0" applyAlignment="0" applyProtection="0"/>
    <xf numFmtId="0" fontId="8" fillId="0" borderId="0"/>
    <xf numFmtId="0" fontId="1" fillId="32" borderId="7" applyNumberFormat="0" applyFont="0" applyAlignment="0" applyProtection="0"/>
    <xf numFmtId="0" fontId="18" fillId="21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</cellStyleXfs>
  <cellXfs count="71">
    <xf numFmtId="0" fontId="2" fillId="0" borderId="0" xfId="0" applyFont="1"/>
    <xf numFmtId="0" fontId="4" fillId="33" borderId="2" xfId="0" applyFont="1" applyFill="1" applyBorder="1" applyAlignment="1">
      <alignment horizontal="center"/>
    </xf>
    <xf numFmtId="0" fontId="0" fillId="33" borderId="0" xfId="0" applyFont="1" applyFill="1"/>
    <xf numFmtId="165" fontId="3" fillId="33" borderId="0" xfId="32" applyNumberFormat="1" applyFont="1" applyFill="1" applyBorder="1" applyAlignment="1">
      <alignment vertical="center" wrapText="1"/>
    </xf>
    <xf numFmtId="2" fontId="3" fillId="33" borderId="0" xfId="34" applyNumberFormat="1" applyFont="1" applyFill="1" applyBorder="1" applyAlignment="1">
      <alignment vertical="center" wrapText="1"/>
    </xf>
    <xf numFmtId="165" fontId="3" fillId="33" borderId="0" xfId="32" applyNumberFormat="1" applyFont="1" applyFill="1" applyBorder="1" applyAlignment="1">
      <alignment horizontal="right" vertical="center" wrapText="1"/>
    </xf>
    <xf numFmtId="2" fontId="3" fillId="33" borderId="0" xfId="34" applyNumberFormat="1" applyFont="1" applyFill="1" applyBorder="1" applyAlignment="1">
      <alignment horizontal="right" vertical="center" wrapText="1"/>
    </xf>
    <xf numFmtId="1" fontId="3" fillId="33" borderId="0" xfId="34" applyNumberFormat="1" applyFont="1" applyFill="1" applyBorder="1" applyAlignment="1">
      <alignment vertical="center" wrapText="1"/>
    </xf>
    <xf numFmtId="1" fontId="3" fillId="33" borderId="0" xfId="34" applyNumberFormat="1" applyFont="1" applyFill="1" applyBorder="1" applyAlignment="1">
      <alignment horizontal="right" vertical="center" wrapText="1"/>
    </xf>
    <xf numFmtId="43" fontId="3" fillId="33" borderId="0" xfId="32" applyFont="1" applyFill="1" applyBorder="1" applyAlignment="1">
      <alignment vertical="center" wrapText="1"/>
    </xf>
    <xf numFmtId="3" fontId="3" fillId="33" borderId="0" xfId="34" applyNumberFormat="1" applyFont="1" applyFill="1" applyBorder="1" applyAlignment="1">
      <alignment vertical="center" wrapText="1"/>
    </xf>
    <xf numFmtId="4" fontId="3" fillId="33" borderId="0" xfId="34" applyNumberFormat="1" applyFont="1" applyFill="1" applyBorder="1" applyAlignment="1">
      <alignment vertical="center" wrapText="1"/>
    </xf>
    <xf numFmtId="165" fontId="3" fillId="33" borderId="3" xfId="32" applyNumberFormat="1" applyFont="1" applyFill="1" applyBorder="1" applyAlignment="1">
      <alignment vertical="center" wrapText="1"/>
    </xf>
    <xf numFmtId="2" fontId="3" fillId="33" borderId="3" xfId="34" applyNumberFormat="1" applyFont="1" applyFill="1" applyBorder="1" applyAlignment="1">
      <alignment vertical="center" wrapText="1"/>
    </xf>
    <xf numFmtId="166" fontId="3" fillId="33" borderId="0" xfId="32" applyNumberFormat="1" applyFont="1" applyFill="1" applyBorder="1" applyAlignment="1">
      <alignment vertical="center" wrapText="1"/>
    </xf>
    <xf numFmtId="3" fontId="3" fillId="33" borderId="0" xfId="34" applyNumberFormat="1" applyFont="1" applyFill="1" applyBorder="1" applyAlignment="1">
      <alignment horizontal="right" vertical="center" wrapText="1"/>
    </xf>
    <xf numFmtId="3" fontId="3" fillId="33" borderId="0" xfId="32" applyNumberFormat="1" applyFont="1" applyFill="1" applyBorder="1" applyAlignment="1">
      <alignment vertical="center" wrapText="1"/>
    </xf>
    <xf numFmtId="3" fontId="3" fillId="33" borderId="3" xfId="34" applyNumberFormat="1" applyFont="1" applyFill="1" applyBorder="1" applyAlignment="1">
      <alignment vertical="center" wrapText="1"/>
    </xf>
    <xf numFmtId="3" fontId="0" fillId="33" borderId="0" xfId="0" applyNumberFormat="1" applyFont="1" applyFill="1"/>
    <xf numFmtId="4" fontId="4" fillId="33" borderId="2" xfId="0" applyNumberFormat="1" applyFont="1" applyFill="1" applyBorder="1" applyAlignment="1">
      <alignment horizontal="center"/>
    </xf>
    <xf numFmtId="4" fontId="0" fillId="33" borderId="0" xfId="0" applyNumberFormat="1" applyFont="1" applyFill="1"/>
    <xf numFmtId="4" fontId="3" fillId="33" borderId="0" xfId="34" applyNumberFormat="1" applyFont="1" applyFill="1" applyBorder="1" applyAlignment="1">
      <alignment horizontal="right" vertical="center" wrapText="1"/>
    </xf>
    <xf numFmtId="4" fontId="3" fillId="33" borderId="3" xfId="34" applyNumberFormat="1" applyFont="1" applyFill="1" applyBorder="1" applyAlignment="1">
      <alignment vertical="center" wrapText="1"/>
    </xf>
    <xf numFmtId="1" fontId="4" fillId="33" borderId="2" xfId="0" applyNumberFormat="1" applyFont="1" applyFill="1" applyBorder="1" applyAlignment="1">
      <alignment horizontal="center"/>
    </xf>
    <xf numFmtId="0" fontId="6" fillId="33" borderId="0" xfId="34" applyFont="1" applyFill="1" applyBorder="1" applyAlignment="1">
      <alignment wrapText="1"/>
    </xf>
    <xf numFmtId="165" fontId="6" fillId="33" borderId="0" xfId="32" applyNumberFormat="1" applyFont="1" applyFill="1" applyBorder="1" applyAlignment="1">
      <alignment vertical="center" wrapText="1"/>
    </xf>
    <xf numFmtId="0" fontId="3" fillId="33" borderId="0" xfId="0" applyFont="1" applyFill="1"/>
    <xf numFmtId="0" fontId="6" fillId="33" borderId="0" xfId="34" applyFont="1" applyFill="1" applyBorder="1" applyAlignment="1">
      <alignment horizontal="left" vertical="center" wrapText="1"/>
    </xf>
    <xf numFmtId="164" fontId="6" fillId="33" borderId="0" xfId="34" applyNumberFormat="1" applyFont="1" applyFill="1" applyBorder="1" applyAlignment="1">
      <alignment horizontal="right" vertical="center" wrapText="1"/>
    </xf>
    <xf numFmtId="0" fontId="3" fillId="33" borderId="0" xfId="34" applyFont="1" applyFill="1" applyBorder="1" applyAlignment="1">
      <alignment vertical="center" wrapText="1"/>
    </xf>
    <xf numFmtId="0" fontId="3" fillId="33" borderId="0" xfId="34" applyFont="1" applyFill="1" applyBorder="1" applyAlignment="1">
      <alignment wrapText="1"/>
    </xf>
    <xf numFmtId="0" fontId="2" fillId="33" borderId="0" xfId="0" applyFont="1" applyFill="1"/>
    <xf numFmtId="0" fontId="4" fillId="33" borderId="0" xfId="0" applyFont="1" applyFill="1" applyAlignment="1"/>
    <xf numFmtId="0" fontId="4" fillId="33" borderId="0" xfId="0" quotePrefix="1" applyFont="1" applyFill="1" applyAlignment="1"/>
    <xf numFmtId="0" fontId="4" fillId="33" borderId="1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34" applyFont="1" applyFill="1" applyBorder="1" applyAlignment="1">
      <alignment vertical="center" wrapText="1"/>
    </xf>
    <xf numFmtId="2" fontId="0" fillId="33" borderId="0" xfId="0" applyNumberFormat="1" applyFont="1" applyFill="1"/>
    <xf numFmtId="0" fontId="5" fillId="33" borderId="0" xfId="34" applyFont="1" applyFill="1" applyBorder="1" applyAlignment="1">
      <alignment vertical="center"/>
    </xf>
    <xf numFmtId="0" fontId="6" fillId="33" borderId="0" xfId="34" applyFont="1" applyFill="1" applyBorder="1" applyAlignment="1">
      <alignment vertical="center" wrapText="1"/>
    </xf>
    <xf numFmtId="3" fontId="3" fillId="33" borderId="0" xfId="0" quotePrefix="1" applyNumberFormat="1" applyFont="1" applyFill="1" applyBorder="1" applyAlignment="1">
      <alignment vertical="center" wrapText="1"/>
    </xf>
    <xf numFmtId="3" fontId="3" fillId="33" borderId="0" xfId="0" quotePrefix="1" applyNumberFormat="1" applyFont="1" applyFill="1" applyBorder="1" applyAlignment="1">
      <alignment wrapText="1"/>
    </xf>
    <xf numFmtId="0" fontId="6" fillId="33" borderId="0" xfId="34" applyFont="1" applyFill="1" applyBorder="1" applyAlignment="1">
      <alignment horizontal="left" wrapText="1"/>
    </xf>
    <xf numFmtId="0" fontId="6" fillId="33" borderId="3" xfId="34" applyFont="1" applyFill="1" applyBorder="1" applyAlignment="1">
      <alignment wrapText="1"/>
    </xf>
    <xf numFmtId="165" fontId="6" fillId="33" borderId="3" xfId="32" applyNumberFormat="1" applyFont="1" applyFill="1" applyBorder="1" applyAlignment="1">
      <alignment vertical="center" wrapText="1"/>
    </xf>
    <xf numFmtId="0" fontId="5" fillId="33" borderId="3" xfId="34" applyFont="1" applyFill="1" applyBorder="1" applyAlignment="1">
      <alignment vertical="center" wrapText="1"/>
    </xf>
    <xf numFmtId="164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4" fontId="0" fillId="33" borderId="0" xfId="0" applyNumberFormat="1" applyFont="1" applyFill="1" applyAlignment="1">
      <alignment horizontal="right"/>
    </xf>
    <xf numFmtId="0" fontId="3" fillId="33" borderId="0" xfId="0" applyFont="1" applyFill="1" applyBorder="1"/>
    <xf numFmtId="164" fontId="3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/>
    <xf numFmtId="4" fontId="2" fillId="33" borderId="0" xfId="0" applyNumberFormat="1" applyFont="1" applyFill="1"/>
    <xf numFmtId="3" fontId="3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/>
    <xf numFmtId="0" fontId="3" fillId="33" borderId="0" xfId="0" applyFont="1" applyFill="1" applyAlignment="1"/>
    <xf numFmtId="0" fontId="3" fillId="33" borderId="0" xfId="0" applyFont="1" applyFill="1" applyAlignment="1">
      <alignment horizontal="left"/>
    </xf>
    <xf numFmtId="4" fontId="3" fillId="33" borderId="3" xfId="34" applyNumberFormat="1" applyFont="1" applyFill="1" applyBorder="1" applyAlignment="1">
      <alignment horizontal="right" vertical="center" wrapText="1"/>
    </xf>
    <xf numFmtId="0" fontId="25" fillId="33" borderId="0" xfId="0" applyFont="1" applyFill="1" applyAlignment="1">
      <alignment horizontal="right"/>
    </xf>
    <xf numFmtId="3" fontId="25" fillId="33" borderId="0" xfId="0" applyNumberFormat="1" applyFont="1" applyFill="1" applyAlignment="1">
      <alignment horizontal="right"/>
    </xf>
    <xf numFmtId="2" fontId="25" fillId="33" borderId="0" xfId="0" applyNumberFormat="1" applyFont="1" applyFill="1" applyAlignment="1">
      <alignment horizontal="right"/>
    </xf>
    <xf numFmtId="164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right"/>
    </xf>
    <xf numFmtId="164" fontId="4" fillId="33" borderId="0" xfId="0" applyNumberFormat="1" applyFont="1" applyFill="1" applyBorder="1" applyAlignment="1">
      <alignment horizontal="right"/>
    </xf>
    <xf numFmtId="2" fontId="25" fillId="33" borderId="0" xfId="0" applyNumberFormat="1" applyFont="1" applyFill="1" applyAlignment="1">
      <alignment horizontal="right" vertical="center"/>
    </xf>
    <xf numFmtId="0" fontId="7" fillId="33" borderId="0" xfId="34" applyFont="1" applyFill="1" applyBorder="1" applyAlignment="1">
      <alignment horizontal="left"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showGridLines="0" tabSelected="1" topLeftCell="B67" zoomScaleSheetLayoutView="64" workbookViewId="0">
      <selection activeCell="M13" sqref="M13"/>
    </sheetView>
  </sheetViews>
  <sheetFormatPr baseColWidth="10" defaultRowHeight="12.75"/>
  <cols>
    <col min="1" max="1" width="1.7109375" style="31" customWidth="1"/>
    <col min="2" max="2" width="44.42578125" style="31" customWidth="1"/>
    <col min="3" max="8" width="10.5703125" style="31" customWidth="1"/>
    <col min="9" max="9" width="10.5703125" style="56" customWidth="1"/>
    <col min="10" max="12" width="10.5703125" style="57" customWidth="1"/>
    <col min="13" max="13" width="12.7109375" style="31" customWidth="1"/>
    <col min="14" max="14" width="12.85546875" style="31" customWidth="1"/>
    <col min="15" max="15" width="10.5703125" style="63" customWidth="1"/>
    <col min="16" max="16" width="10.85546875" style="31" customWidth="1"/>
    <col min="17" max="16384" width="11.42578125" style="31"/>
  </cols>
  <sheetData>
    <row r="1" spans="1:18" ht="2.25" customHeight="1">
      <c r="A1" s="2"/>
      <c r="B1" s="2"/>
      <c r="C1" s="2"/>
      <c r="D1" s="2"/>
      <c r="E1" s="2"/>
      <c r="F1" s="2"/>
      <c r="G1" s="2"/>
      <c r="H1" s="2"/>
      <c r="I1" s="18"/>
      <c r="J1" s="20"/>
      <c r="K1" s="20"/>
      <c r="L1" s="20"/>
      <c r="M1" s="2"/>
      <c r="N1" s="2"/>
      <c r="P1" s="2"/>
      <c r="Q1" s="2"/>
      <c r="R1" s="2"/>
    </row>
    <row r="2" spans="1:18" ht="3" customHeight="1">
      <c r="A2" s="2"/>
      <c r="B2" s="2"/>
      <c r="C2" s="2"/>
      <c r="D2" s="2"/>
      <c r="E2" s="2"/>
      <c r="F2" s="2"/>
      <c r="G2" s="2"/>
      <c r="H2" s="2"/>
      <c r="I2" s="18"/>
      <c r="J2" s="20"/>
      <c r="K2" s="20"/>
      <c r="L2" s="20"/>
      <c r="M2" s="2"/>
      <c r="N2" s="2"/>
      <c r="P2" s="2"/>
      <c r="Q2" s="2"/>
      <c r="R2" s="2"/>
    </row>
    <row r="3" spans="1:18" ht="12.75" customHeight="1">
      <c r="A3" s="26"/>
      <c r="B3" s="32" t="s">
        <v>94</v>
      </c>
      <c r="C3" s="33"/>
      <c r="D3" s="2"/>
      <c r="E3" s="2"/>
      <c r="F3" s="2"/>
      <c r="G3" s="2"/>
      <c r="H3" s="2"/>
      <c r="I3" s="18"/>
      <c r="J3" s="20"/>
      <c r="K3" s="20"/>
      <c r="L3" s="20"/>
      <c r="M3" s="2"/>
      <c r="N3" s="2"/>
      <c r="O3" s="64"/>
      <c r="P3" s="2"/>
      <c r="Q3" s="2"/>
      <c r="R3" s="2"/>
    </row>
    <row r="4" spans="1:18" ht="8.1" customHeight="1">
      <c r="A4" s="26"/>
      <c r="B4" s="26"/>
      <c r="C4" s="2"/>
      <c r="D4" s="2"/>
      <c r="E4" s="2"/>
      <c r="F4" s="2"/>
      <c r="G4" s="2"/>
      <c r="H4" s="2"/>
      <c r="I4" s="18"/>
      <c r="J4" s="20"/>
      <c r="K4" s="20"/>
      <c r="L4" s="20"/>
      <c r="M4" s="2"/>
      <c r="N4" s="2"/>
      <c r="P4" s="2"/>
      <c r="Q4" s="2"/>
      <c r="R4" s="2"/>
    </row>
    <row r="5" spans="1:18" ht="12.75" customHeight="1">
      <c r="A5" s="26"/>
      <c r="B5" s="34" t="s">
        <v>0</v>
      </c>
      <c r="C5" s="1">
        <v>2013</v>
      </c>
      <c r="D5" s="1" t="s">
        <v>76</v>
      </c>
      <c r="E5" s="1">
        <v>2014</v>
      </c>
      <c r="F5" s="1" t="s">
        <v>76</v>
      </c>
      <c r="G5" s="1">
        <v>2015</v>
      </c>
      <c r="H5" s="1" t="s">
        <v>76</v>
      </c>
      <c r="I5" s="23">
        <v>2016</v>
      </c>
      <c r="J5" s="19" t="s">
        <v>76</v>
      </c>
      <c r="K5" s="23">
        <v>2017</v>
      </c>
      <c r="L5" s="19" t="s">
        <v>76</v>
      </c>
      <c r="M5" s="1" t="s">
        <v>61</v>
      </c>
      <c r="N5" s="2"/>
      <c r="P5" s="2"/>
    </row>
    <row r="6" spans="1:18" ht="8.1" customHeight="1">
      <c r="A6" s="26"/>
      <c r="B6" s="35"/>
      <c r="C6" s="2"/>
      <c r="D6" s="2"/>
      <c r="E6" s="2"/>
      <c r="F6" s="2"/>
      <c r="G6" s="2"/>
      <c r="H6" s="2"/>
      <c r="I6" s="18"/>
      <c r="J6" s="20"/>
      <c r="K6" s="20"/>
      <c r="L6" s="20"/>
      <c r="M6" s="2"/>
      <c r="N6" s="2"/>
      <c r="P6" s="2"/>
    </row>
    <row r="7" spans="1:18">
      <c r="A7" s="26"/>
      <c r="B7" s="29" t="s">
        <v>1</v>
      </c>
      <c r="C7" s="3">
        <v>8845</v>
      </c>
      <c r="D7" s="4">
        <f>C7/1295944*10000</f>
        <v>68.251405924947377</v>
      </c>
      <c r="E7" s="3">
        <v>9023</v>
      </c>
      <c r="F7" s="4">
        <v>68.63</v>
      </c>
      <c r="G7" s="10">
        <v>6829</v>
      </c>
      <c r="H7" s="4">
        <v>51.22</v>
      </c>
      <c r="I7" s="10">
        <v>7866</v>
      </c>
      <c r="J7" s="11">
        <f>I7*10000/1351878</f>
        <v>58.185723859697397</v>
      </c>
      <c r="K7" s="10">
        <v>9148</v>
      </c>
      <c r="L7" s="21">
        <f>K7*10000/1370283</f>
        <v>66.759932072425912</v>
      </c>
      <c r="M7" s="36"/>
      <c r="N7" s="2"/>
      <c r="O7" s="65"/>
      <c r="P7" s="37"/>
    </row>
    <row r="8" spans="1:18">
      <c r="A8" s="26"/>
      <c r="B8" s="30" t="s">
        <v>2</v>
      </c>
      <c r="C8" s="3">
        <v>10195</v>
      </c>
      <c r="D8" s="4">
        <f t="shared" ref="D8:D71" si="0">C8/1295944*10000</f>
        <v>78.668522713944427</v>
      </c>
      <c r="E8" s="3">
        <v>10304</v>
      </c>
      <c r="F8" s="4">
        <v>78.37</v>
      </c>
      <c r="G8" s="10">
        <v>12652</v>
      </c>
      <c r="H8" s="4">
        <v>94.89</v>
      </c>
      <c r="I8" s="10">
        <v>18254</v>
      </c>
      <c r="J8" s="11">
        <f>I8*10000/1351878</f>
        <v>135.02697728641195</v>
      </c>
      <c r="K8" s="10">
        <v>18801</v>
      </c>
      <c r="L8" s="21">
        <f t="shared" ref="L8:L71" si="1">K8*10000/1370283</f>
        <v>137.20523424723214</v>
      </c>
      <c r="M8" s="36"/>
      <c r="N8" s="2"/>
      <c r="O8" s="65"/>
      <c r="P8" s="37"/>
    </row>
    <row r="9" spans="1:18">
      <c r="A9" s="26"/>
      <c r="B9" s="29" t="s">
        <v>3</v>
      </c>
      <c r="C9" s="58" t="s">
        <v>72</v>
      </c>
      <c r="D9" s="58" t="s">
        <v>72</v>
      </c>
      <c r="E9" s="58" t="s">
        <v>72</v>
      </c>
      <c r="F9" s="58" t="s">
        <v>72</v>
      </c>
      <c r="G9" s="58" t="s">
        <v>72</v>
      </c>
      <c r="H9" s="58" t="s">
        <v>72</v>
      </c>
      <c r="I9" s="58" t="s">
        <v>72</v>
      </c>
      <c r="J9" s="58" t="s">
        <v>72</v>
      </c>
      <c r="K9" s="58" t="s">
        <v>72</v>
      </c>
      <c r="L9" s="58" t="s">
        <v>72</v>
      </c>
      <c r="M9" s="36"/>
      <c r="N9" s="2"/>
      <c r="O9" s="65"/>
      <c r="P9" s="37"/>
    </row>
    <row r="10" spans="1:18">
      <c r="A10" s="26"/>
      <c r="B10" s="29" t="s">
        <v>4</v>
      </c>
      <c r="C10" s="6" t="s">
        <v>71</v>
      </c>
      <c r="D10" s="6" t="s">
        <v>71</v>
      </c>
      <c r="E10" s="5">
        <v>1</v>
      </c>
      <c r="F10" s="6">
        <v>0.01</v>
      </c>
      <c r="G10" s="15">
        <v>1</v>
      </c>
      <c r="H10" s="6">
        <v>0.04</v>
      </c>
      <c r="I10" s="15">
        <v>1</v>
      </c>
      <c r="J10" s="21">
        <f>I10*10000/26027</f>
        <v>0.38421639067122604</v>
      </c>
      <c r="K10" s="15">
        <v>1</v>
      </c>
      <c r="L10" s="21">
        <v>0.01</v>
      </c>
      <c r="M10" s="38"/>
      <c r="N10" s="2"/>
      <c r="O10" s="65"/>
      <c r="P10" s="37"/>
    </row>
    <row r="11" spans="1:18">
      <c r="A11" s="26"/>
      <c r="B11" s="29" t="s">
        <v>25</v>
      </c>
      <c r="C11" s="3">
        <v>16571</v>
      </c>
      <c r="D11" s="4">
        <v>308.77</v>
      </c>
      <c r="E11" s="3">
        <v>15804</v>
      </c>
      <c r="F11" s="4">
        <v>248.43</v>
      </c>
      <c r="G11" s="10">
        <v>16062</v>
      </c>
      <c r="H11" s="4">
        <v>294.41000000000003</v>
      </c>
      <c r="I11" s="10">
        <v>17803</v>
      </c>
      <c r="J11" s="21">
        <f>I11*1000/53494</f>
        <v>332.80367891726178</v>
      </c>
      <c r="K11" s="15">
        <v>17123</v>
      </c>
      <c r="L11" s="21">
        <f>K11*1000/53998</f>
        <v>317.104337197674</v>
      </c>
      <c r="M11" s="38" t="s">
        <v>77</v>
      </c>
      <c r="N11" s="2"/>
      <c r="O11" s="65"/>
      <c r="P11" s="37"/>
    </row>
    <row r="12" spans="1:18">
      <c r="A12" s="26"/>
      <c r="B12" s="30" t="s">
        <v>26</v>
      </c>
      <c r="C12" s="3">
        <v>11</v>
      </c>
      <c r="D12" s="4">
        <f t="shared" si="0"/>
        <v>8.4880210873309353E-2</v>
      </c>
      <c r="E12" s="3">
        <v>10</v>
      </c>
      <c r="F12" s="4">
        <v>0.08</v>
      </c>
      <c r="G12" s="10">
        <v>16</v>
      </c>
      <c r="H12" s="4">
        <v>0.12</v>
      </c>
      <c r="I12" s="10">
        <v>7</v>
      </c>
      <c r="J12" s="11">
        <f>I12*10000/1351878</f>
        <v>5.1779820368406025E-2</v>
      </c>
      <c r="K12" s="10">
        <v>5</v>
      </c>
      <c r="L12" s="21">
        <v>0.04</v>
      </c>
      <c r="M12" s="36"/>
      <c r="N12" s="2"/>
      <c r="O12" s="65"/>
      <c r="P12" s="37"/>
    </row>
    <row r="13" spans="1:18">
      <c r="A13" s="26"/>
      <c r="B13" s="30" t="s">
        <v>5</v>
      </c>
      <c r="C13" s="3">
        <v>219</v>
      </c>
      <c r="D13" s="4">
        <f t="shared" si="0"/>
        <v>1.6898878346595223</v>
      </c>
      <c r="E13" s="7">
        <v>126</v>
      </c>
      <c r="F13" s="4">
        <v>0.96</v>
      </c>
      <c r="G13" s="10">
        <v>225</v>
      </c>
      <c r="H13" s="4">
        <v>1.69</v>
      </c>
      <c r="I13" s="10">
        <v>257</v>
      </c>
      <c r="J13" s="11">
        <f t="shared" ref="J13:J16" si="2">I13*10000/1351878</f>
        <v>1.9010591192400497</v>
      </c>
      <c r="K13" s="10">
        <v>218</v>
      </c>
      <c r="L13" s="21">
        <f t="shared" si="1"/>
        <v>1.5909122422156592</v>
      </c>
      <c r="M13" s="36"/>
      <c r="N13" s="2"/>
      <c r="O13" s="65"/>
      <c r="P13" s="37"/>
    </row>
    <row r="14" spans="1:18">
      <c r="A14" s="26"/>
      <c r="B14" s="30" t="s">
        <v>27</v>
      </c>
      <c r="C14" s="3">
        <v>2283</v>
      </c>
      <c r="D14" s="4">
        <f t="shared" si="0"/>
        <v>17.616501947615021</v>
      </c>
      <c r="E14" s="3">
        <v>1271</v>
      </c>
      <c r="F14" s="4">
        <v>9.67</v>
      </c>
      <c r="G14" s="10">
        <v>652</v>
      </c>
      <c r="H14" s="4">
        <v>4.8899999999999997</v>
      </c>
      <c r="I14" s="10">
        <v>363</v>
      </c>
      <c r="J14" s="11">
        <f t="shared" si="2"/>
        <v>2.6851535419616268</v>
      </c>
      <c r="K14" s="10">
        <v>340</v>
      </c>
      <c r="L14" s="21">
        <f t="shared" si="1"/>
        <v>2.4812392768501104</v>
      </c>
      <c r="M14" s="36"/>
      <c r="N14" s="2"/>
      <c r="O14" s="65"/>
      <c r="P14" s="37"/>
    </row>
    <row r="15" spans="1:18">
      <c r="A15" s="26"/>
      <c r="B15" s="30" t="s">
        <v>28</v>
      </c>
      <c r="C15" s="3">
        <v>14</v>
      </c>
      <c r="D15" s="4">
        <f t="shared" si="0"/>
        <v>0.10802935929330279</v>
      </c>
      <c r="E15" s="7">
        <v>21</v>
      </c>
      <c r="F15" s="4">
        <v>0.16</v>
      </c>
      <c r="G15" s="10">
        <v>37</v>
      </c>
      <c r="H15" s="4">
        <v>0.28000000000000003</v>
      </c>
      <c r="I15" s="10">
        <v>121</v>
      </c>
      <c r="J15" s="11">
        <f t="shared" si="2"/>
        <v>0.89505118065387557</v>
      </c>
      <c r="K15" s="10">
        <v>86</v>
      </c>
      <c r="L15" s="21">
        <f t="shared" si="1"/>
        <v>0.62760758179149856</v>
      </c>
      <c r="M15" s="36"/>
      <c r="N15" s="2"/>
      <c r="O15" s="65"/>
      <c r="P15" s="37"/>
    </row>
    <row r="16" spans="1:18">
      <c r="A16" s="26"/>
      <c r="B16" s="30" t="s">
        <v>7</v>
      </c>
      <c r="C16" s="3">
        <v>454</v>
      </c>
      <c r="D16" s="4">
        <f t="shared" si="0"/>
        <v>3.5032377942256767</v>
      </c>
      <c r="E16" s="7">
        <v>502</v>
      </c>
      <c r="F16" s="4">
        <v>3.82</v>
      </c>
      <c r="G16" s="10">
        <v>189</v>
      </c>
      <c r="H16" s="4">
        <v>1.42</v>
      </c>
      <c r="I16" s="10">
        <v>687</v>
      </c>
      <c r="J16" s="11">
        <f t="shared" si="2"/>
        <v>5.0818195132992772</v>
      </c>
      <c r="K16" s="10">
        <v>165</v>
      </c>
      <c r="L16" s="21">
        <f t="shared" si="1"/>
        <v>1.2041308255302008</v>
      </c>
      <c r="M16" s="36"/>
      <c r="N16" s="2"/>
      <c r="O16" s="65"/>
      <c r="P16" s="37"/>
    </row>
    <row r="17" spans="1:16">
      <c r="A17" s="26"/>
      <c r="B17" s="39" t="s">
        <v>6</v>
      </c>
      <c r="C17" s="40">
        <v>16</v>
      </c>
      <c r="D17" s="4">
        <v>0.59</v>
      </c>
      <c r="E17" s="7">
        <v>14</v>
      </c>
      <c r="F17" s="4">
        <v>0.49</v>
      </c>
      <c r="G17" s="10">
        <v>29</v>
      </c>
      <c r="H17" s="4">
        <v>1.03</v>
      </c>
      <c r="I17" s="10">
        <v>13</v>
      </c>
      <c r="J17" s="11">
        <f>I17*1000/26027</f>
        <v>0.49948130787259387</v>
      </c>
      <c r="K17" s="10">
        <v>22</v>
      </c>
      <c r="L17" s="21">
        <f>K17*1000/26801</f>
        <v>0.82086489310100375</v>
      </c>
      <c r="M17" s="70" t="s">
        <v>96</v>
      </c>
      <c r="N17" s="70"/>
      <c r="O17" s="65"/>
      <c r="P17" s="37"/>
    </row>
    <row r="18" spans="1:16">
      <c r="A18" s="26"/>
      <c r="B18" s="24" t="s">
        <v>82</v>
      </c>
      <c r="C18" s="25">
        <v>938</v>
      </c>
      <c r="D18" s="4">
        <f t="shared" si="0"/>
        <v>7.237967072651287</v>
      </c>
      <c r="E18" s="7">
        <v>517</v>
      </c>
      <c r="F18" s="4">
        <v>3.96</v>
      </c>
      <c r="G18" s="15" t="s">
        <v>71</v>
      </c>
      <c r="H18" s="6" t="s">
        <v>71</v>
      </c>
      <c r="I18" s="15" t="s">
        <v>84</v>
      </c>
      <c r="J18" s="21">
        <v>11.4</v>
      </c>
      <c r="K18" s="15">
        <v>5</v>
      </c>
      <c r="L18" s="21">
        <f t="shared" si="1"/>
        <v>3.6488812894854568E-2</v>
      </c>
      <c r="M18" s="36"/>
      <c r="N18" s="2"/>
      <c r="O18" s="65"/>
      <c r="P18" s="37"/>
    </row>
    <row r="19" spans="1:16">
      <c r="A19" s="26"/>
      <c r="B19" s="24" t="s">
        <v>78</v>
      </c>
      <c r="C19" s="58" t="s">
        <v>72</v>
      </c>
      <c r="D19" s="58" t="s">
        <v>72</v>
      </c>
      <c r="E19" s="58" t="s">
        <v>72</v>
      </c>
      <c r="F19" s="58" t="s">
        <v>72</v>
      </c>
      <c r="G19" s="41">
        <v>5</v>
      </c>
      <c r="H19" s="6">
        <v>0.04</v>
      </c>
      <c r="I19" s="15" t="s">
        <v>71</v>
      </c>
      <c r="J19" s="21" t="s">
        <v>71</v>
      </c>
      <c r="K19" s="15" t="s">
        <v>71</v>
      </c>
      <c r="L19" s="15" t="s">
        <v>71</v>
      </c>
      <c r="M19" s="36"/>
      <c r="N19" s="2"/>
      <c r="O19" s="65"/>
      <c r="P19" s="37"/>
    </row>
    <row r="20" spans="1:16">
      <c r="A20" s="26"/>
      <c r="B20" s="24" t="s">
        <v>8</v>
      </c>
      <c r="C20" s="25">
        <v>469</v>
      </c>
      <c r="D20" s="4">
        <f t="shared" si="0"/>
        <v>3.6189835363256435</v>
      </c>
      <c r="E20" s="7">
        <v>651</v>
      </c>
      <c r="F20" s="4">
        <v>4.95</v>
      </c>
      <c r="G20" s="10">
        <v>408</v>
      </c>
      <c r="H20" s="4">
        <v>3.06</v>
      </c>
      <c r="I20" s="10">
        <v>185</v>
      </c>
      <c r="J20" s="21">
        <f t="shared" ref="J20:J60" si="3">I20*10000/1351878</f>
        <v>1.3684666811650164</v>
      </c>
      <c r="K20" s="15">
        <v>156</v>
      </c>
      <c r="L20" s="21">
        <f t="shared" si="1"/>
        <v>1.1384509623194625</v>
      </c>
      <c r="M20" s="36"/>
      <c r="N20" s="2"/>
      <c r="O20" s="65"/>
      <c r="P20" s="37"/>
    </row>
    <row r="21" spans="1:16">
      <c r="A21" s="26"/>
      <c r="B21" s="24" t="s">
        <v>9</v>
      </c>
      <c r="C21" s="25">
        <v>9912</v>
      </c>
      <c r="D21" s="4">
        <f t="shared" si="0"/>
        <v>76.484786379658388</v>
      </c>
      <c r="E21" s="14">
        <v>7931</v>
      </c>
      <c r="F21" s="4">
        <v>60.32</v>
      </c>
      <c r="G21" s="10">
        <v>2359</v>
      </c>
      <c r="H21" s="4">
        <v>17.690000000000001</v>
      </c>
      <c r="I21" s="10">
        <v>1237</v>
      </c>
      <c r="J21" s="21">
        <f t="shared" si="3"/>
        <v>9.1502339708168936</v>
      </c>
      <c r="K21" s="15">
        <v>785</v>
      </c>
      <c r="L21" s="21">
        <f t="shared" si="1"/>
        <v>5.728743624492167</v>
      </c>
      <c r="M21" s="36"/>
      <c r="N21" s="2"/>
      <c r="O21" s="65"/>
      <c r="P21" s="37"/>
    </row>
    <row r="22" spans="1:16">
      <c r="A22" s="26"/>
      <c r="B22" s="24" t="s">
        <v>29</v>
      </c>
      <c r="C22" s="25">
        <v>101651</v>
      </c>
      <c r="D22" s="4">
        <f t="shared" si="0"/>
        <v>784.37802868025165</v>
      </c>
      <c r="E22" s="14">
        <v>109083</v>
      </c>
      <c r="F22" s="4">
        <v>829.7</v>
      </c>
      <c r="G22" s="10">
        <v>100141</v>
      </c>
      <c r="H22" s="4">
        <v>751.04</v>
      </c>
      <c r="I22" s="10">
        <v>104070</v>
      </c>
      <c r="J22" s="21">
        <f t="shared" si="3"/>
        <v>769.81798653428791</v>
      </c>
      <c r="K22" s="15">
        <v>95126</v>
      </c>
      <c r="L22" s="21">
        <f t="shared" si="1"/>
        <v>694.20696308718709</v>
      </c>
      <c r="M22" s="36"/>
      <c r="N22" s="2"/>
      <c r="O22" s="65"/>
      <c r="P22" s="37"/>
    </row>
    <row r="23" spans="1:16">
      <c r="A23" s="26"/>
      <c r="B23" s="24" t="s">
        <v>79</v>
      </c>
      <c r="C23" s="58" t="s">
        <v>72</v>
      </c>
      <c r="D23" s="58" t="s">
        <v>72</v>
      </c>
      <c r="E23" s="58" t="s">
        <v>72</v>
      </c>
      <c r="F23" s="58" t="s">
        <v>72</v>
      </c>
      <c r="G23" s="10">
        <v>6</v>
      </c>
      <c r="H23" s="4">
        <v>0.04</v>
      </c>
      <c r="I23" s="10">
        <v>13</v>
      </c>
      <c r="J23" s="21">
        <f t="shared" si="3"/>
        <v>9.616252354132547E-2</v>
      </c>
      <c r="K23" s="15">
        <v>13</v>
      </c>
      <c r="L23" s="21">
        <f t="shared" si="1"/>
        <v>9.4870913526621872E-2</v>
      </c>
      <c r="M23" s="36"/>
      <c r="N23" s="2"/>
      <c r="O23" s="65"/>
      <c r="P23" s="37"/>
    </row>
    <row r="24" spans="1:16">
      <c r="A24" s="26"/>
      <c r="B24" s="24" t="s">
        <v>30</v>
      </c>
      <c r="C24" s="25">
        <v>268</v>
      </c>
      <c r="D24" s="4">
        <f t="shared" si="0"/>
        <v>2.0679905921860819</v>
      </c>
      <c r="E24" s="7">
        <v>232</v>
      </c>
      <c r="F24" s="4">
        <v>1.76</v>
      </c>
      <c r="G24" s="10">
        <v>411</v>
      </c>
      <c r="H24" s="4">
        <v>3.08</v>
      </c>
      <c r="I24" s="10">
        <v>436</v>
      </c>
      <c r="J24" s="21">
        <f t="shared" si="3"/>
        <v>3.2251430972321469</v>
      </c>
      <c r="K24" s="15">
        <v>379</v>
      </c>
      <c r="L24" s="21">
        <f t="shared" si="1"/>
        <v>2.7658520174299763</v>
      </c>
      <c r="M24" s="36"/>
      <c r="N24" s="2"/>
      <c r="O24" s="65"/>
      <c r="P24" s="37"/>
    </row>
    <row r="25" spans="1:16">
      <c r="A25" s="26"/>
      <c r="B25" s="24" t="s">
        <v>31</v>
      </c>
      <c r="C25" s="25">
        <v>21</v>
      </c>
      <c r="D25" s="4">
        <f t="shared" si="0"/>
        <v>0.1620440389399542</v>
      </c>
      <c r="E25" s="7">
        <v>23</v>
      </c>
      <c r="F25" s="4">
        <v>0.17</v>
      </c>
      <c r="G25" s="10">
        <v>31</v>
      </c>
      <c r="H25" s="4">
        <v>0.23</v>
      </c>
      <c r="I25" s="10">
        <v>14</v>
      </c>
      <c r="J25" s="21">
        <f t="shared" si="3"/>
        <v>0.10355964073681205</v>
      </c>
      <c r="K25" s="15">
        <v>18</v>
      </c>
      <c r="L25" s="21">
        <f t="shared" si="1"/>
        <v>0.13135972642147645</v>
      </c>
      <c r="M25" s="36"/>
      <c r="N25" s="2"/>
      <c r="O25" s="65"/>
      <c r="P25" s="37"/>
    </row>
    <row r="26" spans="1:16">
      <c r="A26" s="26"/>
      <c r="B26" s="24" t="s">
        <v>32</v>
      </c>
      <c r="C26" s="25">
        <v>33</v>
      </c>
      <c r="D26" s="4">
        <f t="shared" si="0"/>
        <v>0.25464063261992803</v>
      </c>
      <c r="E26" s="7">
        <v>39</v>
      </c>
      <c r="F26" s="4">
        <v>0.3</v>
      </c>
      <c r="G26" s="10">
        <v>40</v>
      </c>
      <c r="H26" s="4">
        <v>0.3</v>
      </c>
      <c r="I26" s="10">
        <v>48</v>
      </c>
      <c r="J26" s="21">
        <f t="shared" si="3"/>
        <v>0.35506162538335562</v>
      </c>
      <c r="K26" s="15">
        <v>54</v>
      </c>
      <c r="L26" s="21">
        <f t="shared" si="1"/>
        <v>0.39407917926442931</v>
      </c>
      <c r="M26" s="36"/>
      <c r="N26" s="2"/>
      <c r="O26" s="65"/>
      <c r="P26" s="37"/>
    </row>
    <row r="27" spans="1:16">
      <c r="A27" s="26"/>
      <c r="B27" s="39" t="s">
        <v>65</v>
      </c>
      <c r="C27" s="28" t="s">
        <v>71</v>
      </c>
      <c r="D27" s="6" t="s">
        <v>71</v>
      </c>
      <c r="E27" s="6" t="s">
        <v>71</v>
      </c>
      <c r="F27" s="6" t="s">
        <v>71</v>
      </c>
      <c r="G27" s="15" t="s">
        <v>71</v>
      </c>
      <c r="H27" s="6" t="s">
        <v>71</v>
      </c>
      <c r="I27" s="15" t="s">
        <v>71</v>
      </c>
      <c r="J27" s="21" t="s">
        <v>71</v>
      </c>
      <c r="K27" s="15" t="s">
        <v>71</v>
      </c>
      <c r="L27" s="21" t="s">
        <v>71</v>
      </c>
      <c r="M27" s="36"/>
      <c r="N27" s="2"/>
      <c r="O27" s="65"/>
      <c r="P27" s="37"/>
    </row>
    <row r="28" spans="1:16">
      <c r="A28" s="26"/>
      <c r="B28" s="24" t="s">
        <v>10</v>
      </c>
      <c r="C28" s="25">
        <v>116</v>
      </c>
      <c r="D28" s="4">
        <f t="shared" si="0"/>
        <v>0.89510040557308024</v>
      </c>
      <c r="E28" s="7">
        <v>93</v>
      </c>
      <c r="F28" s="4">
        <v>0.71</v>
      </c>
      <c r="G28" s="10">
        <v>119</v>
      </c>
      <c r="H28" s="4">
        <v>0.89</v>
      </c>
      <c r="I28" s="10">
        <v>131</v>
      </c>
      <c r="J28" s="21">
        <f t="shared" si="3"/>
        <v>0.96902235260874137</v>
      </c>
      <c r="K28" s="15">
        <v>139</v>
      </c>
      <c r="L28" s="21">
        <f t="shared" si="1"/>
        <v>1.014388998476957</v>
      </c>
      <c r="M28" s="36"/>
      <c r="N28" s="2"/>
      <c r="O28" s="65"/>
      <c r="P28" s="37"/>
    </row>
    <row r="29" spans="1:16">
      <c r="A29" s="26"/>
      <c r="B29" s="24" t="s">
        <v>33</v>
      </c>
      <c r="C29" s="28" t="s">
        <v>71</v>
      </c>
      <c r="D29" s="6" t="s">
        <v>71</v>
      </c>
      <c r="E29" s="8">
        <v>7</v>
      </c>
      <c r="F29" s="6">
        <v>0.05</v>
      </c>
      <c r="G29" s="15" t="s">
        <v>71</v>
      </c>
      <c r="H29" s="6" t="s">
        <v>71</v>
      </c>
      <c r="I29" s="15" t="s">
        <v>71</v>
      </c>
      <c r="J29" s="21" t="s">
        <v>71</v>
      </c>
      <c r="K29" s="15">
        <v>3</v>
      </c>
      <c r="L29" s="21">
        <f t="shared" si="1"/>
        <v>2.189328773691274E-2</v>
      </c>
      <c r="M29" s="36"/>
      <c r="N29" s="2"/>
      <c r="O29" s="65"/>
      <c r="P29" s="37"/>
    </row>
    <row r="30" spans="1:16">
      <c r="A30" s="26"/>
      <c r="B30" s="24" t="s">
        <v>87</v>
      </c>
      <c r="C30" s="28"/>
      <c r="D30" s="6"/>
      <c r="E30" s="8"/>
      <c r="F30" s="6"/>
      <c r="G30" s="15"/>
      <c r="H30" s="6"/>
      <c r="I30" s="15">
        <v>573</v>
      </c>
      <c r="J30" s="21">
        <f t="shared" si="3"/>
        <v>4.2385481530138076</v>
      </c>
      <c r="K30" s="15">
        <v>8</v>
      </c>
      <c r="L30" s="21">
        <f t="shared" si="1"/>
        <v>5.8382100631767304E-2</v>
      </c>
      <c r="M30" s="36"/>
      <c r="N30" s="2"/>
      <c r="O30" s="65"/>
      <c r="P30" s="37"/>
    </row>
    <row r="31" spans="1:16">
      <c r="A31" s="26"/>
      <c r="B31" s="27" t="s">
        <v>89</v>
      </c>
      <c r="C31" s="25">
        <v>1</v>
      </c>
      <c r="D31" s="4">
        <f t="shared" si="0"/>
        <v>7.716382806664486E-3</v>
      </c>
      <c r="E31" s="6" t="s">
        <v>71</v>
      </c>
      <c r="F31" s="6" t="s">
        <v>71</v>
      </c>
      <c r="G31" s="15" t="s">
        <v>71</v>
      </c>
      <c r="H31" s="6" t="s">
        <v>71</v>
      </c>
      <c r="I31" s="15" t="s">
        <v>71</v>
      </c>
      <c r="J31" s="21" t="s">
        <v>71</v>
      </c>
      <c r="K31" s="15" t="s">
        <v>71</v>
      </c>
      <c r="L31" s="15" t="s">
        <v>71</v>
      </c>
      <c r="M31" s="36"/>
      <c r="N31" s="2"/>
      <c r="O31" s="65"/>
      <c r="P31" s="37"/>
    </row>
    <row r="32" spans="1:16">
      <c r="A32" s="26"/>
      <c r="B32" s="24" t="s">
        <v>11</v>
      </c>
      <c r="C32" s="28" t="s">
        <v>71</v>
      </c>
      <c r="D32" s="6" t="s">
        <v>71</v>
      </c>
      <c r="E32" s="6" t="s">
        <v>71</v>
      </c>
      <c r="F32" s="6" t="s">
        <v>71</v>
      </c>
      <c r="G32" s="15" t="s">
        <v>71</v>
      </c>
      <c r="H32" s="6" t="s">
        <v>71</v>
      </c>
      <c r="I32" s="15" t="s">
        <v>71</v>
      </c>
      <c r="J32" s="21" t="s">
        <v>71</v>
      </c>
      <c r="K32" s="15" t="s">
        <v>71</v>
      </c>
      <c r="L32" s="15" t="s">
        <v>71</v>
      </c>
      <c r="M32" s="36"/>
      <c r="N32" s="2"/>
      <c r="O32" s="65"/>
      <c r="P32" s="37"/>
    </row>
    <row r="33" spans="1:16">
      <c r="A33" s="26"/>
      <c r="B33" s="24" t="s">
        <v>34</v>
      </c>
      <c r="C33" s="25">
        <v>24</v>
      </c>
      <c r="D33" s="4">
        <f t="shared" si="0"/>
        <v>0.18519318735994764</v>
      </c>
      <c r="E33" s="7">
        <v>30</v>
      </c>
      <c r="F33" s="4">
        <v>0.23</v>
      </c>
      <c r="G33" s="10">
        <v>56</v>
      </c>
      <c r="H33" s="4">
        <v>0.42</v>
      </c>
      <c r="I33" s="10">
        <v>27</v>
      </c>
      <c r="J33" s="21">
        <f t="shared" si="3"/>
        <v>0.19972216427813752</v>
      </c>
      <c r="K33" s="15">
        <v>16</v>
      </c>
      <c r="L33" s="21">
        <f t="shared" si="1"/>
        <v>0.11676420126353461</v>
      </c>
      <c r="M33" s="36"/>
      <c r="N33" s="2"/>
      <c r="O33" s="65"/>
      <c r="P33" s="37"/>
    </row>
    <row r="34" spans="1:16">
      <c r="A34" s="26"/>
      <c r="B34" s="24" t="s">
        <v>12</v>
      </c>
      <c r="C34" s="25">
        <v>9</v>
      </c>
      <c r="D34" s="4">
        <f t="shared" si="0"/>
        <v>6.9447445259980367E-2</v>
      </c>
      <c r="E34" s="7">
        <v>79</v>
      </c>
      <c r="F34" s="4">
        <v>0.6</v>
      </c>
      <c r="G34" s="15" t="s">
        <v>71</v>
      </c>
      <c r="H34" s="6" t="s">
        <v>71</v>
      </c>
      <c r="I34" s="15">
        <v>21</v>
      </c>
      <c r="J34" s="21">
        <f t="shared" si="3"/>
        <v>0.15533946110521807</v>
      </c>
      <c r="K34" s="15">
        <v>5</v>
      </c>
      <c r="L34" s="21">
        <f t="shared" si="1"/>
        <v>3.6488812894854568E-2</v>
      </c>
      <c r="M34" s="36"/>
      <c r="N34" s="2"/>
      <c r="O34" s="65"/>
      <c r="P34" s="37"/>
    </row>
    <row r="35" spans="1:16">
      <c r="A35" s="2"/>
      <c r="B35" s="39" t="s">
        <v>35</v>
      </c>
      <c r="C35" s="6" t="s">
        <v>72</v>
      </c>
      <c r="D35" s="6" t="s">
        <v>72</v>
      </c>
      <c r="E35" s="6" t="s">
        <v>72</v>
      </c>
      <c r="F35" s="6" t="s">
        <v>72</v>
      </c>
      <c r="G35" s="10">
        <v>32</v>
      </c>
      <c r="H35" s="4">
        <v>0.24</v>
      </c>
      <c r="I35" s="15" t="s">
        <v>71</v>
      </c>
      <c r="J35" s="21" t="s">
        <v>71</v>
      </c>
      <c r="K35" s="15" t="s">
        <v>71</v>
      </c>
      <c r="L35" s="15" t="s">
        <v>71</v>
      </c>
      <c r="M35" s="36"/>
      <c r="N35" s="2"/>
      <c r="O35" s="65"/>
      <c r="P35" s="37"/>
    </row>
    <row r="36" spans="1:16">
      <c r="A36" s="2"/>
      <c r="B36" s="24" t="s">
        <v>13</v>
      </c>
      <c r="C36" s="25">
        <v>30</v>
      </c>
      <c r="D36" s="4">
        <f t="shared" si="0"/>
        <v>0.23149148419993457</v>
      </c>
      <c r="E36" s="7">
        <v>38</v>
      </c>
      <c r="F36" s="4">
        <v>0.28999999999999998</v>
      </c>
      <c r="G36" s="10">
        <v>24</v>
      </c>
      <c r="H36" s="4">
        <v>0.18</v>
      </c>
      <c r="I36" s="10">
        <v>11</v>
      </c>
      <c r="J36" s="21">
        <f t="shared" si="3"/>
        <v>8.1368289150352324E-2</v>
      </c>
      <c r="K36" s="15">
        <v>18</v>
      </c>
      <c r="L36" s="21">
        <f t="shared" si="1"/>
        <v>0.13135972642147645</v>
      </c>
      <c r="M36" s="36"/>
      <c r="N36" s="2"/>
      <c r="O36" s="65"/>
      <c r="P36" s="37"/>
    </row>
    <row r="37" spans="1:16">
      <c r="A37" s="26"/>
      <c r="B37" s="24" t="s">
        <v>62</v>
      </c>
      <c r="C37" s="25">
        <v>28</v>
      </c>
      <c r="D37" s="4">
        <f t="shared" si="0"/>
        <v>0.21605871858660558</v>
      </c>
      <c r="E37" s="7">
        <v>35</v>
      </c>
      <c r="F37" s="4">
        <v>0.27</v>
      </c>
      <c r="G37" s="10">
        <v>22</v>
      </c>
      <c r="H37" s="4">
        <v>0.16</v>
      </c>
      <c r="I37" s="10">
        <v>19</v>
      </c>
      <c r="J37" s="21">
        <f t="shared" si="3"/>
        <v>0.14054522671424494</v>
      </c>
      <c r="K37" s="15">
        <v>24</v>
      </c>
      <c r="L37" s="21">
        <f t="shared" si="1"/>
        <v>0.17514630189530192</v>
      </c>
      <c r="M37" s="36"/>
      <c r="N37" s="2"/>
      <c r="O37" s="65"/>
      <c r="P37" s="37"/>
    </row>
    <row r="38" spans="1:16">
      <c r="A38" s="26"/>
      <c r="B38" s="24" t="s">
        <v>14</v>
      </c>
      <c r="C38" s="25">
        <v>39</v>
      </c>
      <c r="D38" s="4">
        <f t="shared" si="0"/>
        <v>0.30093892945991491</v>
      </c>
      <c r="E38" s="7">
        <v>55</v>
      </c>
      <c r="F38" s="4">
        <v>0.42</v>
      </c>
      <c r="G38" s="10">
        <v>42</v>
      </c>
      <c r="H38" s="4">
        <v>0.31</v>
      </c>
      <c r="I38" s="10">
        <v>55</v>
      </c>
      <c r="J38" s="21">
        <f t="shared" si="3"/>
        <v>0.40684144575176162</v>
      </c>
      <c r="K38" s="15">
        <v>44</v>
      </c>
      <c r="L38" s="21">
        <f t="shared" si="1"/>
        <v>0.32110155347472019</v>
      </c>
      <c r="M38" s="36"/>
      <c r="N38" s="2"/>
      <c r="O38" s="65"/>
      <c r="P38" s="37"/>
    </row>
    <row r="39" spans="1:16">
      <c r="A39" s="26"/>
      <c r="B39" s="24" t="s">
        <v>36</v>
      </c>
      <c r="C39" s="25">
        <v>25495</v>
      </c>
      <c r="D39" s="4">
        <f t="shared" si="0"/>
        <v>196.72917965591105</v>
      </c>
      <c r="E39" s="14">
        <v>23305</v>
      </c>
      <c r="F39" s="9">
        <v>177.26</v>
      </c>
      <c r="G39" s="16">
        <v>23530</v>
      </c>
      <c r="H39" s="9">
        <v>176.47</v>
      </c>
      <c r="I39" s="16">
        <v>22932</v>
      </c>
      <c r="J39" s="21">
        <f t="shared" si="3"/>
        <v>169.63069152689815</v>
      </c>
      <c r="K39" s="15">
        <v>22071</v>
      </c>
      <c r="L39" s="21">
        <f t="shared" si="1"/>
        <v>161.06891788046704</v>
      </c>
      <c r="M39" s="36"/>
      <c r="N39" s="2"/>
      <c r="O39" s="65"/>
      <c r="P39" s="37"/>
    </row>
    <row r="40" spans="1:16">
      <c r="A40" s="26"/>
      <c r="B40" s="24" t="s">
        <v>37</v>
      </c>
      <c r="C40" s="25">
        <v>100</v>
      </c>
      <c r="D40" s="4">
        <f t="shared" si="0"/>
        <v>0.77163828066644857</v>
      </c>
      <c r="E40" s="7">
        <v>172</v>
      </c>
      <c r="F40" s="4">
        <v>1.31</v>
      </c>
      <c r="G40" s="10">
        <v>102</v>
      </c>
      <c r="H40" s="4">
        <v>0.76</v>
      </c>
      <c r="I40" s="10">
        <v>209</v>
      </c>
      <c r="J40" s="21">
        <f t="shared" si="3"/>
        <v>1.5459974938566943</v>
      </c>
      <c r="K40" s="15">
        <v>242</v>
      </c>
      <c r="L40" s="21">
        <f t="shared" si="1"/>
        <v>1.7660585441109611</v>
      </c>
      <c r="M40" s="36"/>
      <c r="N40" s="2"/>
      <c r="O40" s="65"/>
      <c r="P40" s="37"/>
    </row>
    <row r="41" spans="1:16">
      <c r="A41" s="26"/>
      <c r="B41" s="24" t="s">
        <v>15</v>
      </c>
      <c r="C41" s="25">
        <v>47814</v>
      </c>
      <c r="D41" s="4">
        <f t="shared" si="0"/>
        <v>368.9511275178557</v>
      </c>
      <c r="E41" s="14">
        <v>26664</v>
      </c>
      <c r="F41" s="4">
        <v>202.81</v>
      </c>
      <c r="G41" s="10">
        <v>29823</v>
      </c>
      <c r="H41" s="4">
        <v>223.67</v>
      </c>
      <c r="I41" s="10">
        <v>32434</v>
      </c>
      <c r="J41" s="21">
        <f t="shared" si="3"/>
        <v>239.91809911841156</v>
      </c>
      <c r="K41" s="15">
        <v>31156</v>
      </c>
      <c r="L41" s="21">
        <f t="shared" si="1"/>
        <v>227.36909091041778</v>
      </c>
      <c r="M41" s="36"/>
      <c r="N41" s="2"/>
      <c r="O41" s="65"/>
      <c r="P41" s="37"/>
    </row>
    <row r="42" spans="1:16">
      <c r="A42" s="26"/>
      <c r="B42" s="24" t="s">
        <v>16</v>
      </c>
      <c r="C42" s="25">
        <v>898</v>
      </c>
      <c r="D42" s="4">
        <f t="shared" si="0"/>
        <v>6.9293117603847083</v>
      </c>
      <c r="E42" s="7">
        <v>816</v>
      </c>
      <c r="F42" s="4">
        <v>6.21</v>
      </c>
      <c r="G42" s="10">
        <v>770</v>
      </c>
      <c r="H42" s="4">
        <v>5.77</v>
      </c>
      <c r="I42" s="10">
        <v>677</v>
      </c>
      <c r="J42" s="21">
        <f t="shared" si="3"/>
        <v>5.0078483413444115</v>
      </c>
      <c r="K42" s="15">
        <v>458</v>
      </c>
      <c r="L42" s="21">
        <f t="shared" si="1"/>
        <v>3.3423752611686783</v>
      </c>
      <c r="M42" s="36"/>
      <c r="N42" s="2"/>
      <c r="O42" s="65"/>
      <c r="P42" s="37"/>
    </row>
    <row r="43" spans="1:16">
      <c r="A43" s="26"/>
      <c r="B43" s="24" t="s">
        <v>73</v>
      </c>
      <c r="C43" s="28" t="s">
        <v>71</v>
      </c>
      <c r="D43" s="6" t="s">
        <v>71</v>
      </c>
      <c r="E43" s="8">
        <v>50</v>
      </c>
      <c r="F43" s="6">
        <v>0.38</v>
      </c>
      <c r="G43" s="15">
        <v>53</v>
      </c>
      <c r="H43" s="6">
        <v>0.4</v>
      </c>
      <c r="I43" s="15">
        <v>62</v>
      </c>
      <c r="J43" s="21">
        <f t="shared" si="3"/>
        <v>0.45862126612016763</v>
      </c>
      <c r="K43" s="15">
        <v>94</v>
      </c>
      <c r="L43" s="21">
        <f t="shared" si="1"/>
        <v>0.68598968242326586</v>
      </c>
      <c r="M43" s="36"/>
      <c r="N43" s="2"/>
      <c r="O43" s="65"/>
      <c r="P43" s="37"/>
    </row>
    <row r="44" spans="1:16">
      <c r="A44" s="26"/>
      <c r="B44" s="24" t="s">
        <v>74</v>
      </c>
      <c r="C44" s="25">
        <v>607</v>
      </c>
      <c r="D44" s="4">
        <f t="shared" si="0"/>
        <v>4.6838443636453428</v>
      </c>
      <c r="E44" s="7">
        <v>528</v>
      </c>
      <c r="F44" s="4">
        <v>4.0199999999999996</v>
      </c>
      <c r="G44" s="10">
        <v>506</v>
      </c>
      <c r="H44" s="4">
        <v>3.79</v>
      </c>
      <c r="I44" s="10">
        <v>452</v>
      </c>
      <c r="J44" s="21">
        <f t="shared" si="3"/>
        <v>3.3434969723599317</v>
      </c>
      <c r="K44" s="15">
        <v>520</v>
      </c>
      <c r="L44" s="21">
        <f t="shared" si="1"/>
        <v>3.7948365410648748</v>
      </c>
      <c r="M44" s="36"/>
      <c r="N44" s="2"/>
      <c r="O44" s="65"/>
      <c r="P44" s="37"/>
    </row>
    <row r="45" spans="1:16">
      <c r="A45" s="26"/>
      <c r="B45" s="24" t="s">
        <v>88</v>
      </c>
      <c r="C45" s="25">
        <v>97</v>
      </c>
      <c r="D45" s="4">
        <f t="shared" si="0"/>
        <v>0.74848913224645508</v>
      </c>
      <c r="E45" s="7">
        <v>76</v>
      </c>
      <c r="F45" s="4">
        <v>0.57999999999999996</v>
      </c>
      <c r="G45" s="10">
        <v>62</v>
      </c>
      <c r="H45" s="4">
        <v>0.46</v>
      </c>
      <c r="I45" s="10">
        <v>124</v>
      </c>
      <c r="J45" s="21">
        <f t="shared" si="3"/>
        <v>0.91724253224033525</v>
      </c>
      <c r="K45" s="15">
        <v>55</v>
      </c>
      <c r="L45" s="21">
        <f t="shared" si="1"/>
        <v>0.40137694184340023</v>
      </c>
      <c r="M45" s="36"/>
      <c r="N45" s="2"/>
      <c r="O45" s="65"/>
      <c r="P45" s="37"/>
    </row>
    <row r="46" spans="1:16">
      <c r="A46" s="26"/>
      <c r="B46" s="24" t="s">
        <v>38</v>
      </c>
      <c r="C46" s="25">
        <v>1011</v>
      </c>
      <c r="D46" s="4">
        <f t="shared" si="0"/>
        <v>7.8012630175377957</v>
      </c>
      <c r="E46" s="3">
        <v>1145</v>
      </c>
      <c r="F46" s="4">
        <v>8.7100000000000009</v>
      </c>
      <c r="G46" s="10">
        <v>1121</v>
      </c>
      <c r="H46" s="4">
        <v>8.41</v>
      </c>
      <c r="I46" s="10">
        <v>1224</v>
      </c>
      <c r="J46" s="21">
        <f t="shared" si="3"/>
        <v>9.0540714472755681</v>
      </c>
      <c r="K46" s="15">
        <v>1543</v>
      </c>
      <c r="L46" s="21">
        <f t="shared" si="1"/>
        <v>11.260447659352119</v>
      </c>
      <c r="M46" s="36"/>
      <c r="N46" s="2"/>
      <c r="O46" s="65"/>
      <c r="P46" s="37"/>
    </row>
    <row r="47" spans="1:16">
      <c r="A47" s="26"/>
      <c r="B47" s="24" t="s">
        <v>17</v>
      </c>
      <c r="C47" s="25">
        <v>54</v>
      </c>
      <c r="D47" s="4">
        <f t="shared" si="0"/>
        <v>0.41668467155988226</v>
      </c>
      <c r="E47" s="7">
        <v>53</v>
      </c>
      <c r="F47" s="4">
        <v>0.4</v>
      </c>
      <c r="G47" s="10">
        <v>46</v>
      </c>
      <c r="H47" s="4">
        <v>0.34</v>
      </c>
      <c r="I47" s="10">
        <v>30</v>
      </c>
      <c r="J47" s="21">
        <f t="shared" si="3"/>
        <v>0.22191351586459726</v>
      </c>
      <c r="K47" s="15">
        <v>42</v>
      </c>
      <c r="L47" s="21">
        <f t="shared" si="1"/>
        <v>0.30650602831677837</v>
      </c>
      <c r="M47" s="36"/>
      <c r="N47" s="2"/>
      <c r="O47" s="65"/>
      <c r="P47" s="37"/>
    </row>
    <row r="48" spans="1:16">
      <c r="A48" s="26"/>
      <c r="B48" s="24" t="s">
        <v>75</v>
      </c>
      <c r="C48" s="25">
        <v>138</v>
      </c>
      <c r="D48" s="4">
        <f t="shared" si="0"/>
        <v>1.0648608273196989</v>
      </c>
      <c r="E48" s="7">
        <v>71</v>
      </c>
      <c r="F48" s="4">
        <v>0.54</v>
      </c>
      <c r="G48" s="10">
        <v>72</v>
      </c>
      <c r="H48" s="4">
        <v>0.54</v>
      </c>
      <c r="I48" s="10">
        <v>567</v>
      </c>
      <c r="J48" s="21">
        <f t="shared" si="3"/>
        <v>4.194165449840888</v>
      </c>
      <c r="K48" s="15">
        <v>378</v>
      </c>
      <c r="L48" s="21">
        <f t="shared" si="1"/>
        <v>2.7585542548510054</v>
      </c>
      <c r="M48" s="36"/>
      <c r="N48" s="2"/>
      <c r="O48" s="65"/>
      <c r="P48" s="37"/>
    </row>
    <row r="49" spans="1:16">
      <c r="A49" s="26"/>
      <c r="B49" s="24" t="s">
        <v>39</v>
      </c>
      <c r="C49" s="25">
        <v>594091</v>
      </c>
      <c r="D49" s="11">
        <f t="shared" si="0"/>
        <v>4584.2335779941104</v>
      </c>
      <c r="E49" s="10">
        <v>541071</v>
      </c>
      <c r="F49" s="11">
        <v>4115.47</v>
      </c>
      <c r="G49" s="10">
        <v>555084</v>
      </c>
      <c r="H49" s="11">
        <v>4163.03</v>
      </c>
      <c r="I49" s="10">
        <v>562665</v>
      </c>
      <c r="J49" s="21">
        <f t="shared" si="3"/>
        <v>4162.0989467984537</v>
      </c>
      <c r="K49" s="15">
        <v>537052</v>
      </c>
      <c r="L49" s="21">
        <f t="shared" si="1"/>
        <v>3919.2779885614868</v>
      </c>
      <c r="M49" s="36"/>
      <c r="N49" s="2"/>
      <c r="O49" s="65"/>
      <c r="P49" s="37"/>
    </row>
    <row r="50" spans="1:16">
      <c r="A50" s="26"/>
      <c r="B50" s="39" t="s">
        <v>40</v>
      </c>
      <c r="C50" s="25">
        <v>88</v>
      </c>
      <c r="D50" s="4">
        <f t="shared" si="0"/>
        <v>0.67904168698647482</v>
      </c>
      <c r="E50" s="7">
        <v>80</v>
      </c>
      <c r="F50" s="4">
        <v>0.61</v>
      </c>
      <c r="G50" s="10">
        <v>192</v>
      </c>
      <c r="H50" s="4">
        <v>1.44</v>
      </c>
      <c r="I50" s="10">
        <v>177</v>
      </c>
      <c r="J50" s="21">
        <f t="shared" si="3"/>
        <v>1.3092897436011237</v>
      </c>
      <c r="K50" s="15">
        <v>187</v>
      </c>
      <c r="L50" s="21">
        <f t="shared" si="1"/>
        <v>1.3646816022675607</v>
      </c>
      <c r="M50" s="36"/>
      <c r="N50" s="2"/>
      <c r="O50" s="65"/>
      <c r="P50" s="37"/>
    </row>
    <row r="51" spans="1:16">
      <c r="A51" s="26"/>
      <c r="B51" s="24" t="s">
        <v>41</v>
      </c>
      <c r="C51" s="6" t="s">
        <v>72</v>
      </c>
      <c r="D51" s="6" t="s">
        <v>71</v>
      </c>
      <c r="E51" s="6" t="s">
        <v>71</v>
      </c>
      <c r="F51" s="6" t="s">
        <v>71</v>
      </c>
      <c r="G51" s="15" t="s">
        <v>71</v>
      </c>
      <c r="H51" s="6" t="s">
        <v>71</v>
      </c>
      <c r="I51" s="15" t="s">
        <v>71</v>
      </c>
      <c r="J51" s="21" t="s">
        <v>71</v>
      </c>
      <c r="K51" s="15">
        <v>1</v>
      </c>
      <c r="L51" s="21">
        <f t="shared" si="1"/>
        <v>7.2977625789709131E-3</v>
      </c>
      <c r="M51" s="36"/>
      <c r="N51" s="2"/>
      <c r="O51" s="65"/>
      <c r="P51" s="37"/>
    </row>
    <row r="52" spans="1:16">
      <c r="A52" s="26"/>
      <c r="B52" s="24" t="s">
        <v>18</v>
      </c>
      <c r="C52" s="25">
        <v>11</v>
      </c>
      <c r="D52" s="4">
        <f t="shared" si="0"/>
        <v>8.4880210873309353E-2</v>
      </c>
      <c r="E52" s="3">
        <v>9</v>
      </c>
      <c r="F52" s="4">
        <v>7.0000000000000007E-2</v>
      </c>
      <c r="G52" s="10">
        <v>8</v>
      </c>
      <c r="H52" s="4">
        <v>0.06</v>
      </c>
      <c r="I52" s="10">
        <v>6</v>
      </c>
      <c r="J52" s="21">
        <f t="shared" si="3"/>
        <v>4.4382703172919452E-2</v>
      </c>
      <c r="K52" s="15">
        <v>7</v>
      </c>
      <c r="L52" s="21">
        <f t="shared" si="1"/>
        <v>5.1084338052796392E-2</v>
      </c>
      <c r="M52" s="36"/>
      <c r="N52" s="2"/>
      <c r="O52" s="65"/>
      <c r="P52" s="37"/>
    </row>
    <row r="53" spans="1:16">
      <c r="A53" s="26"/>
      <c r="B53" s="24" t="s">
        <v>42</v>
      </c>
      <c r="C53" s="25">
        <v>2</v>
      </c>
      <c r="D53" s="4">
        <f t="shared" si="0"/>
        <v>1.5432765613328972E-2</v>
      </c>
      <c r="E53" s="3">
        <v>6</v>
      </c>
      <c r="F53" s="4">
        <v>0.05</v>
      </c>
      <c r="G53" s="10">
        <v>1</v>
      </c>
      <c r="H53" s="4">
        <v>0.01</v>
      </c>
      <c r="I53" s="10">
        <v>1</v>
      </c>
      <c r="J53" s="21">
        <f t="shared" si="3"/>
        <v>7.3971171954865748E-3</v>
      </c>
      <c r="K53" s="15">
        <v>2</v>
      </c>
      <c r="L53" s="21">
        <f t="shared" si="1"/>
        <v>1.4595525157941826E-2</v>
      </c>
      <c r="M53" s="36"/>
      <c r="N53" s="2"/>
      <c r="O53" s="65"/>
      <c r="P53" s="37"/>
    </row>
    <row r="54" spans="1:16">
      <c r="A54" s="26"/>
      <c r="B54" s="24" t="s">
        <v>43</v>
      </c>
      <c r="C54" s="25">
        <v>6</v>
      </c>
      <c r="D54" s="4">
        <f t="shared" si="0"/>
        <v>4.6298296839986909E-2</v>
      </c>
      <c r="E54" s="3">
        <v>5</v>
      </c>
      <c r="F54" s="4">
        <v>0.04</v>
      </c>
      <c r="G54" s="10">
        <v>2</v>
      </c>
      <c r="H54" s="4">
        <v>0.01</v>
      </c>
      <c r="I54" s="10">
        <v>4</v>
      </c>
      <c r="J54" s="21">
        <f t="shared" si="3"/>
        <v>2.9588468781946299E-2</v>
      </c>
      <c r="K54" s="15">
        <v>2</v>
      </c>
      <c r="L54" s="21">
        <f t="shared" si="1"/>
        <v>1.4595525157941826E-2</v>
      </c>
      <c r="M54" s="36"/>
      <c r="N54" s="2"/>
      <c r="O54" s="65"/>
      <c r="P54" s="37"/>
    </row>
    <row r="55" spans="1:16">
      <c r="A55" s="26"/>
      <c r="B55" s="24" t="s">
        <v>66</v>
      </c>
      <c r="C55" s="25">
        <v>82</v>
      </c>
      <c r="D55" s="4">
        <f t="shared" si="0"/>
        <v>0.63274339014648784</v>
      </c>
      <c r="E55" s="3">
        <v>91</v>
      </c>
      <c r="F55" s="4">
        <v>0.69</v>
      </c>
      <c r="G55" s="10">
        <v>84</v>
      </c>
      <c r="H55" s="4">
        <v>0.63</v>
      </c>
      <c r="I55" s="10">
        <v>103</v>
      </c>
      <c r="J55" s="21">
        <f t="shared" si="3"/>
        <v>0.76190307113511724</v>
      </c>
      <c r="K55" s="15">
        <v>140</v>
      </c>
      <c r="L55" s="21">
        <f t="shared" si="1"/>
        <v>1.0216867610559279</v>
      </c>
      <c r="M55" s="36"/>
      <c r="N55" s="2"/>
      <c r="O55" s="65"/>
      <c r="P55" s="37"/>
    </row>
    <row r="56" spans="1:16">
      <c r="A56" s="26"/>
      <c r="B56" s="27" t="s">
        <v>44</v>
      </c>
      <c r="C56" s="25">
        <v>1</v>
      </c>
      <c r="D56" s="4">
        <f t="shared" si="0"/>
        <v>7.716382806664486E-3</v>
      </c>
      <c r="E56" s="3">
        <v>2</v>
      </c>
      <c r="F56" s="4">
        <v>0.15</v>
      </c>
      <c r="G56" s="15" t="s">
        <v>71</v>
      </c>
      <c r="H56" s="6" t="s">
        <v>71</v>
      </c>
      <c r="I56" s="15">
        <v>1</v>
      </c>
      <c r="J56" s="21">
        <f>I56*10000/137489</f>
        <v>7.2733091374582698E-2</v>
      </c>
      <c r="K56" s="15">
        <v>1</v>
      </c>
      <c r="L56" s="21">
        <f>K56*10000/136390</f>
        <v>7.3319158296062767E-2</v>
      </c>
      <c r="M56" s="38" t="s">
        <v>81</v>
      </c>
      <c r="N56" s="2"/>
      <c r="O56" s="65"/>
      <c r="P56" s="37"/>
    </row>
    <row r="57" spans="1:16">
      <c r="A57" s="26"/>
      <c r="B57" s="24" t="s">
        <v>45</v>
      </c>
      <c r="C57" s="25">
        <v>5</v>
      </c>
      <c r="D57" s="4">
        <f t="shared" si="0"/>
        <v>3.858191403332243E-2</v>
      </c>
      <c r="E57" s="3">
        <v>6</v>
      </c>
      <c r="F57" s="4">
        <v>0.05</v>
      </c>
      <c r="G57" s="10">
        <v>3</v>
      </c>
      <c r="H57" s="4">
        <v>0.02</v>
      </c>
      <c r="I57" s="10">
        <v>5</v>
      </c>
      <c r="J57" s="21">
        <f t="shared" si="3"/>
        <v>3.6985585977432872E-2</v>
      </c>
      <c r="K57" s="15">
        <v>1</v>
      </c>
      <c r="L57" s="21">
        <f t="shared" si="1"/>
        <v>7.2977625789709131E-3</v>
      </c>
      <c r="M57" s="36"/>
      <c r="N57" s="2"/>
      <c r="O57" s="65"/>
      <c r="P57" s="37"/>
    </row>
    <row r="58" spans="1:16">
      <c r="A58" s="26"/>
      <c r="B58" s="24" t="s">
        <v>46</v>
      </c>
      <c r="C58" s="25">
        <v>16</v>
      </c>
      <c r="D58" s="4">
        <f t="shared" si="0"/>
        <v>0.12346212490663178</v>
      </c>
      <c r="E58" s="3">
        <v>7</v>
      </c>
      <c r="F58" s="4">
        <v>0.05</v>
      </c>
      <c r="G58" s="10">
        <v>7</v>
      </c>
      <c r="H58" s="4">
        <v>0.05</v>
      </c>
      <c r="I58" s="10">
        <v>39</v>
      </c>
      <c r="J58" s="21">
        <f t="shared" si="3"/>
        <v>0.2884875706239764</v>
      </c>
      <c r="K58" s="15">
        <v>15</v>
      </c>
      <c r="L58" s="21">
        <f t="shared" si="1"/>
        <v>0.1094664386845637</v>
      </c>
      <c r="M58" s="36"/>
      <c r="N58" s="2"/>
      <c r="O58" s="65"/>
      <c r="P58" s="37"/>
    </row>
    <row r="59" spans="1:16">
      <c r="A59" s="26"/>
      <c r="B59" s="24" t="s">
        <v>19</v>
      </c>
      <c r="C59" s="25">
        <v>7332</v>
      </c>
      <c r="D59" s="4">
        <f t="shared" si="0"/>
        <v>56.57651873846401</v>
      </c>
      <c r="E59" s="3">
        <v>7821</v>
      </c>
      <c r="F59" s="4">
        <v>59.49</v>
      </c>
      <c r="G59" s="10">
        <v>7155</v>
      </c>
      <c r="H59" s="4">
        <v>53.66</v>
      </c>
      <c r="I59" s="10">
        <v>6675</v>
      </c>
      <c r="J59" s="21">
        <f t="shared" si="3"/>
        <v>49.375757279872886</v>
      </c>
      <c r="K59" s="15">
        <v>5840</v>
      </c>
      <c r="L59" s="21">
        <f t="shared" si="1"/>
        <v>42.618933461190132</v>
      </c>
      <c r="M59" s="36"/>
      <c r="N59" s="2"/>
      <c r="O59" s="65"/>
      <c r="P59" s="37"/>
    </row>
    <row r="60" spans="1:16">
      <c r="A60" s="26"/>
      <c r="B60" s="24" t="s">
        <v>47</v>
      </c>
      <c r="C60" s="25">
        <v>9931</v>
      </c>
      <c r="D60" s="4">
        <f t="shared" si="0"/>
        <v>76.631397652985001</v>
      </c>
      <c r="E60" s="3">
        <v>7489</v>
      </c>
      <c r="F60" s="4">
        <v>56.96</v>
      </c>
      <c r="G60" s="10">
        <v>7577</v>
      </c>
      <c r="H60" s="4">
        <v>56.83</v>
      </c>
      <c r="I60" s="10">
        <v>8556</v>
      </c>
      <c r="J60" s="21">
        <f t="shared" si="3"/>
        <v>63.289734724583134</v>
      </c>
      <c r="K60" s="15">
        <v>8385</v>
      </c>
      <c r="L60" s="21">
        <f t="shared" si="1"/>
        <v>61.19173922467111</v>
      </c>
      <c r="M60" s="36"/>
      <c r="N60" s="2"/>
      <c r="O60" s="65"/>
      <c r="P60" s="37"/>
    </row>
    <row r="61" spans="1:16">
      <c r="A61" s="26"/>
      <c r="B61" s="24" t="s">
        <v>48</v>
      </c>
      <c r="C61" s="25">
        <v>2181</v>
      </c>
      <c r="D61" s="4">
        <v>161.19999999999999</v>
      </c>
      <c r="E61" s="3">
        <v>2230</v>
      </c>
      <c r="F61" s="4">
        <v>163.24</v>
      </c>
      <c r="G61" s="10">
        <v>2466</v>
      </c>
      <c r="H61" s="4">
        <v>179.29</v>
      </c>
      <c r="I61" s="10">
        <v>2888</v>
      </c>
      <c r="J61" s="21">
        <f>I61*10000/137489</f>
        <v>210.05316788979482</v>
      </c>
      <c r="K61" s="15">
        <v>2961</v>
      </c>
      <c r="L61" s="21">
        <f>K61*10000/136390</f>
        <v>217.09802771464183</v>
      </c>
      <c r="M61" s="38" t="s">
        <v>92</v>
      </c>
      <c r="N61" s="2"/>
      <c r="O61" s="65"/>
      <c r="P61" s="37"/>
    </row>
    <row r="62" spans="1:16">
      <c r="A62" s="26"/>
      <c r="B62" s="24" t="s">
        <v>20</v>
      </c>
      <c r="C62" s="25">
        <v>3</v>
      </c>
      <c r="D62" s="4">
        <f t="shared" si="0"/>
        <v>2.3149148419993455E-2</v>
      </c>
      <c r="E62" s="3">
        <v>1</v>
      </c>
      <c r="F62" s="4">
        <v>0.01</v>
      </c>
      <c r="G62" s="15" t="s">
        <v>71</v>
      </c>
      <c r="H62" s="6" t="s">
        <v>71</v>
      </c>
      <c r="I62" s="15" t="s">
        <v>71</v>
      </c>
      <c r="J62" s="21" t="s">
        <v>71</v>
      </c>
      <c r="K62" s="15" t="s">
        <v>71</v>
      </c>
      <c r="L62" s="15" t="s">
        <v>71</v>
      </c>
      <c r="M62" s="36"/>
      <c r="N62" s="2"/>
      <c r="O62" s="65"/>
      <c r="P62" s="37"/>
    </row>
    <row r="63" spans="1:16">
      <c r="A63" s="26"/>
      <c r="B63" s="24" t="s">
        <v>49</v>
      </c>
      <c r="C63" s="25">
        <v>13181</v>
      </c>
      <c r="D63" s="4">
        <f t="shared" si="0"/>
        <v>101.7096417746446</v>
      </c>
      <c r="E63" s="3">
        <v>11658</v>
      </c>
      <c r="F63" s="4">
        <v>88.67</v>
      </c>
      <c r="G63" s="10">
        <v>10641</v>
      </c>
      <c r="H63" s="4">
        <v>79.81</v>
      </c>
      <c r="I63" s="10">
        <v>10551</v>
      </c>
      <c r="J63" s="11">
        <f>I63*10000/1351878</f>
        <v>78.046983529578853</v>
      </c>
      <c r="K63" s="10">
        <v>10646</v>
      </c>
      <c r="L63" s="21">
        <f t="shared" si="1"/>
        <v>77.691980415724345</v>
      </c>
      <c r="M63" s="36"/>
      <c r="N63" s="2"/>
      <c r="O63" s="65"/>
      <c r="P63" s="37"/>
    </row>
    <row r="64" spans="1:16">
      <c r="A64" s="26"/>
      <c r="B64" s="24" t="s">
        <v>50</v>
      </c>
      <c r="C64" s="25">
        <v>830</v>
      </c>
      <c r="D64" s="4">
        <f t="shared" si="0"/>
        <v>6.4045977295315231</v>
      </c>
      <c r="E64" s="3">
        <v>592</v>
      </c>
      <c r="F64" s="4">
        <v>4.5</v>
      </c>
      <c r="G64" s="10">
        <v>607</v>
      </c>
      <c r="H64" s="4">
        <v>4.55</v>
      </c>
      <c r="I64" s="10">
        <v>614</v>
      </c>
      <c r="J64" s="11">
        <f t="shared" ref="J64:J81" si="4">I64*10000/1351878</f>
        <v>4.5418299580287567</v>
      </c>
      <c r="K64" s="10">
        <v>512</v>
      </c>
      <c r="L64" s="21">
        <f t="shared" si="1"/>
        <v>3.7364544404331075</v>
      </c>
      <c r="M64" s="36"/>
      <c r="N64" s="2"/>
      <c r="O64" s="65"/>
      <c r="P64" s="37"/>
    </row>
    <row r="65" spans="1:16">
      <c r="A65" s="26"/>
      <c r="B65" s="24" t="s">
        <v>51</v>
      </c>
      <c r="C65" s="25">
        <v>2472</v>
      </c>
      <c r="D65" s="4">
        <f t="shared" si="0"/>
        <v>19.074898298074608</v>
      </c>
      <c r="E65" s="3">
        <v>1849</v>
      </c>
      <c r="F65" s="4">
        <v>14.06</v>
      </c>
      <c r="G65" s="10">
        <v>1630</v>
      </c>
      <c r="H65" s="4">
        <v>12.22</v>
      </c>
      <c r="I65" s="10">
        <v>1432</v>
      </c>
      <c r="J65" s="11">
        <f t="shared" si="4"/>
        <v>10.592671823936776</v>
      </c>
      <c r="K65" s="10">
        <v>1320</v>
      </c>
      <c r="L65" s="21">
        <f t="shared" si="1"/>
        <v>9.6330466042416063</v>
      </c>
      <c r="M65" s="36"/>
      <c r="N65" s="2"/>
      <c r="O65" s="65"/>
      <c r="P65" s="37"/>
    </row>
    <row r="66" spans="1:16">
      <c r="A66" s="26"/>
      <c r="B66" s="24" t="s">
        <v>52</v>
      </c>
      <c r="C66" s="25">
        <v>3322</v>
      </c>
      <c r="D66" s="4">
        <f t="shared" si="0"/>
        <v>25.633823683739418</v>
      </c>
      <c r="E66" s="3">
        <v>1932</v>
      </c>
      <c r="F66" s="4">
        <v>14.7</v>
      </c>
      <c r="G66" s="10">
        <v>2120</v>
      </c>
      <c r="H66" s="4">
        <v>15.9</v>
      </c>
      <c r="I66" s="10">
        <v>1906</v>
      </c>
      <c r="J66" s="11">
        <f t="shared" si="4"/>
        <v>14.098905374597411</v>
      </c>
      <c r="K66" s="10">
        <v>1799</v>
      </c>
      <c r="L66" s="21">
        <f t="shared" si="1"/>
        <v>13.128674879568672</v>
      </c>
      <c r="M66" s="36"/>
      <c r="N66" s="2"/>
      <c r="O66" s="65"/>
      <c r="P66" s="37"/>
    </row>
    <row r="67" spans="1:16">
      <c r="A67" s="26"/>
      <c r="B67" s="24" t="s">
        <v>53</v>
      </c>
      <c r="C67" s="25">
        <v>259</v>
      </c>
      <c r="D67" s="4">
        <f t="shared" si="0"/>
        <v>1.9985431469261017</v>
      </c>
      <c r="E67" s="3">
        <v>66</v>
      </c>
      <c r="F67" s="4">
        <v>0.5</v>
      </c>
      <c r="G67" s="10">
        <v>45</v>
      </c>
      <c r="H67" s="4">
        <v>0.34</v>
      </c>
      <c r="I67" s="10">
        <v>101</v>
      </c>
      <c r="J67" s="11">
        <f t="shared" si="4"/>
        <v>0.74710883674414408</v>
      </c>
      <c r="K67" s="10">
        <v>97</v>
      </c>
      <c r="L67" s="21">
        <f t="shared" si="1"/>
        <v>0.70788297016017854</v>
      </c>
      <c r="M67" s="36"/>
      <c r="N67" s="2"/>
      <c r="O67" s="65"/>
      <c r="P67" s="37"/>
    </row>
    <row r="68" spans="1:16">
      <c r="A68" s="26"/>
      <c r="B68" s="24" t="s">
        <v>21</v>
      </c>
      <c r="C68" s="25">
        <v>124</v>
      </c>
      <c r="D68" s="4">
        <f t="shared" si="0"/>
        <v>0.95683146802639618</v>
      </c>
      <c r="E68" s="3">
        <v>165</v>
      </c>
      <c r="F68" s="4">
        <v>1.26</v>
      </c>
      <c r="G68" s="10">
        <v>103</v>
      </c>
      <c r="H68" s="4">
        <v>0.77</v>
      </c>
      <c r="I68" s="10">
        <v>186</v>
      </c>
      <c r="J68" s="11">
        <f t="shared" si="4"/>
        <v>1.3758637983605029</v>
      </c>
      <c r="K68" s="10">
        <v>204</v>
      </c>
      <c r="L68" s="21">
        <f t="shared" si="1"/>
        <v>1.4887435661100663</v>
      </c>
      <c r="M68" s="36"/>
      <c r="N68" s="2"/>
      <c r="O68" s="65"/>
      <c r="P68" s="37"/>
    </row>
    <row r="69" spans="1:16" ht="22.5">
      <c r="A69" s="26"/>
      <c r="B69" s="24" t="s">
        <v>90</v>
      </c>
      <c r="C69" s="25">
        <v>2177</v>
      </c>
      <c r="D69" s="4">
        <f t="shared" si="0"/>
        <v>16.798565370108584</v>
      </c>
      <c r="E69" s="3">
        <v>2801</v>
      </c>
      <c r="F69" s="4">
        <v>21.3</v>
      </c>
      <c r="G69" s="10">
        <v>2363</v>
      </c>
      <c r="H69" s="4">
        <v>17.72</v>
      </c>
      <c r="I69" s="10">
        <v>2310</v>
      </c>
      <c r="J69" s="11">
        <f t="shared" si="4"/>
        <v>17.087340721573987</v>
      </c>
      <c r="K69" s="10">
        <v>2487</v>
      </c>
      <c r="L69" s="21">
        <f t="shared" si="1"/>
        <v>18.149535533900661</v>
      </c>
      <c r="M69" s="36"/>
      <c r="N69" s="2"/>
      <c r="O69" s="69"/>
      <c r="P69" s="37"/>
    </row>
    <row r="70" spans="1:16">
      <c r="A70" s="26"/>
      <c r="B70" s="24" t="s">
        <v>91</v>
      </c>
      <c r="C70" s="25">
        <v>4</v>
      </c>
      <c r="D70" s="4">
        <v>0.1</v>
      </c>
      <c r="E70" s="3">
        <v>11</v>
      </c>
      <c r="F70" s="4">
        <v>0.28000000000000003</v>
      </c>
      <c r="G70" s="10">
        <v>16</v>
      </c>
      <c r="H70" s="4">
        <v>0.4</v>
      </c>
      <c r="I70" s="10">
        <v>11</v>
      </c>
      <c r="J70" s="11">
        <f>I70*10000/397715</f>
        <v>0.27657996303885951</v>
      </c>
      <c r="K70" s="10">
        <v>11</v>
      </c>
      <c r="L70" s="21">
        <f>K70*10000/397687</f>
        <v>0.27659943624005812</v>
      </c>
      <c r="M70" s="38" t="s">
        <v>93</v>
      </c>
      <c r="N70" s="2"/>
      <c r="O70" s="65"/>
      <c r="P70" s="37"/>
    </row>
    <row r="71" spans="1:16">
      <c r="A71" s="26"/>
      <c r="B71" s="24" t="s">
        <v>22</v>
      </c>
      <c r="C71" s="25">
        <v>1</v>
      </c>
      <c r="D71" s="4">
        <f t="shared" si="0"/>
        <v>7.716382806664486E-3</v>
      </c>
      <c r="E71" s="3">
        <v>1</v>
      </c>
      <c r="F71" s="4">
        <v>0.01</v>
      </c>
      <c r="G71" s="10">
        <v>3</v>
      </c>
      <c r="H71" s="4">
        <v>0.02</v>
      </c>
      <c r="I71" s="10">
        <v>2</v>
      </c>
      <c r="J71" s="11">
        <f t="shared" si="4"/>
        <v>1.479423439097315E-2</v>
      </c>
      <c r="K71" s="10">
        <v>2</v>
      </c>
      <c r="L71" s="21">
        <f t="shared" si="1"/>
        <v>1.4595525157941826E-2</v>
      </c>
      <c r="M71" s="36"/>
      <c r="N71" s="2"/>
      <c r="O71" s="65"/>
      <c r="P71" s="37"/>
    </row>
    <row r="72" spans="1:16">
      <c r="A72" s="26"/>
      <c r="B72" s="24" t="s">
        <v>80</v>
      </c>
      <c r="C72" s="6" t="s">
        <v>71</v>
      </c>
      <c r="D72" s="28" t="s">
        <v>71</v>
      </c>
      <c r="E72" s="6" t="s">
        <v>71</v>
      </c>
      <c r="F72" s="28" t="s">
        <v>71</v>
      </c>
      <c r="G72" s="28" t="s">
        <v>71</v>
      </c>
      <c r="H72" s="6" t="s">
        <v>71</v>
      </c>
      <c r="I72" s="10">
        <v>4</v>
      </c>
      <c r="J72" s="11">
        <f t="shared" si="4"/>
        <v>2.9588468781946299E-2</v>
      </c>
      <c r="K72" s="15" t="s">
        <v>71</v>
      </c>
      <c r="L72" s="15" t="s">
        <v>71</v>
      </c>
      <c r="M72" s="36"/>
      <c r="N72" s="2"/>
      <c r="O72" s="65"/>
      <c r="P72" s="37"/>
    </row>
    <row r="73" spans="1:16">
      <c r="A73" s="26"/>
      <c r="B73" s="24" t="s">
        <v>54</v>
      </c>
      <c r="C73" s="25">
        <v>61</v>
      </c>
      <c r="D73" s="4">
        <f t="shared" ref="D73:D81" si="5">C73/1295944*10000</f>
        <v>0.47069935120653361</v>
      </c>
      <c r="E73" s="3">
        <v>147</v>
      </c>
      <c r="F73" s="4">
        <v>1.1200000000000001</v>
      </c>
      <c r="G73" s="10">
        <v>96</v>
      </c>
      <c r="H73" s="4">
        <v>0.72</v>
      </c>
      <c r="I73" s="10">
        <v>40</v>
      </c>
      <c r="J73" s="11">
        <f t="shared" si="4"/>
        <v>0.29588468781946298</v>
      </c>
      <c r="K73" s="10">
        <v>97</v>
      </c>
      <c r="L73" s="21">
        <f t="shared" ref="L73:L81" si="6">K73*10000/1370283</f>
        <v>0.70788297016017854</v>
      </c>
      <c r="M73" s="36"/>
      <c r="N73" s="2"/>
      <c r="O73" s="65"/>
      <c r="P73" s="37"/>
    </row>
    <row r="74" spans="1:16">
      <c r="A74" s="26"/>
      <c r="B74" s="24" t="s">
        <v>55</v>
      </c>
      <c r="C74" s="25">
        <v>51</v>
      </c>
      <c r="D74" s="4">
        <f t="shared" si="5"/>
        <v>0.39353552313988877</v>
      </c>
      <c r="E74" s="3">
        <v>42</v>
      </c>
      <c r="F74" s="4">
        <v>0.32</v>
      </c>
      <c r="G74" s="10">
        <v>57</v>
      </c>
      <c r="H74" s="4">
        <v>2.0299999999999998</v>
      </c>
      <c r="I74" s="10">
        <v>56</v>
      </c>
      <c r="J74" s="11">
        <f>I74*1000/26027</f>
        <v>2.1516117877588656</v>
      </c>
      <c r="K74" s="10">
        <v>75</v>
      </c>
      <c r="L74" s="21">
        <f>K74*1000/26801</f>
        <v>2.7984030446625128</v>
      </c>
      <c r="M74" s="38" t="s">
        <v>95</v>
      </c>
      <c r="N74" s="2"/>
      <c r="O74" s="65"/>
      <c r="P74" s="37"/>
    </row>
    <row r="75" spans="1:16">
      <c r="A75" s="26"/>
      <c r="B75" s="24" t="s">
        <v>56</v>
      </c>
      <c r="C75" s="25">
        <v>264</v>
      </c>
      <c r="D75" s="4">
        <f t="shared" si="5"/>
        <v>2.0371250609594242</v>
      </c>
      <c r="E75" s="3">
        <v>314</v>
      </c>
      <c r="F75" s="4">
        <v>2.39</v>
      </c>
      <c r="G75" s="10">
        <v>91</v>
      </c>
      <c r="H75" s="4">
        <v>0.68</v>
      </c>
      <c r="I75" s="10">
        <v>137</v>
      </c>
      <c r="J75" s="11">
        <f t="shared" si="4"/>
        <v>1.0134050557816607</v>
      </c>
      <c r="K75" s="10">
        <v>346</v>
      </c>
      <c r="L75" s="21">
        <f t="shared" si="6"/>
        <v>2.5250258523239362</v>
      </c>
      <c r="M75" s="36"/>
      <c r="N75" s="2"/>
      <c r="O75" s="65"/>
      <c r="P75" s="37"/>
    </row>
    <row r="76" spans="1:16">
      <c r="A76" s="26"/>
      <c r="B76" s="24" t="s">
        <v>67</v>
      </c>
      <c r="C76" s="25">
        <v>9</v>
      </c>
      <c r="D76" s="4">
        <f t="shared" si="5"/>
        <v>6.9447445259980367E-2</v>
      </c>
      <c r="E76" s="3">
        <v>12</v>
      </c>
      <c r="F76" s="4">
        <v>0.09</v>
      </c>
      <c r="G76" s="10">
        <v>8</v>
      </c>
      <c r="H76" s="4">
        <v>0.06</v>
      </c>
      <c r="I76" s="10">
        <v>9</v>
      </c>
      <c r="J76" s="11">
        <f t="shared" si="4"/>
        <v>6.6574054759379178E-2</v>
      </c>
      <c r="K76" s="10">
        <v>3</v>
      </c>
      <c r="L76" s="21">
        <f t="shared" si="6"/>
        <v>2.189328773691274E-2</v>
      </c>
      <c r="M76" s="36"/>
      <c r="N76" s="2"/>
      <c r="O76" s="65"/>
      <c r="P76" s="37"/>
    </row>
    <row r="77" spans="1:16">
      <c r="A77" s="26"/>
      <c r="B77" s="24" t="s">
        <v>57</v>
      </c>
      <c r="C77" s="25">
        <v>22</v>
      </c>
      <c r="D77" s="4">
        <f t="shared" si="5"/>
        <v>0.16976042174661871</v>
      </c>
      <c r="E77" s="3">
        <v>32</v>
      </c>
      <c r="F77" s="4">
        <v>0.24</v>
      </c>
      <c r="G77" s="10">
        <v>15</v>
      </c>
      <c r="H77" s="4">
        <v>0.11</v>
      </c>
      <c r="I77" s="10">
        <v>19</v>
      </c>
      <c r="J77" s="11">
        <f t="shared" si="4"/>
        <v>0.14054522671424494</v>
      </c>
      <c r="K77" s="10">
        <v>17</v>
      </c>
      <c r="L77" s="21">
        <f t="shared" si="6"/>
        <v>0.12406196384250552</v>
      </c>
      <c r="M77" s="36"/>
      <c r="N77" s="2"/>
      <c r="O77" s="65"/>
      <c r="P77" s="37"/>
    </row>
    <row r="78" spans="1:16">
      <c r="A78" s="26"/>
      <c r="B78" s="24" t="s">
        <v>58</v>
      </c>
      <c r="C78" s="25">
        <v>213</v>
      </c>
      <c r="D78" s="4">
        <f t="shared" si="5"/>
        <v>1.6435895378195353</v>
      </c>
      <c r="E78" s="3">
        <v>238</v>
      </c>
      <c r="F78" s="4">
        <v>1.81</v>
      </c>
      <c r="G78" s="10">
        <v>187</v>
      </c>
      <c r="H78" s="4">
        <v>1.4</v>
      </c>
      <c r="I78" s="10">
        <v>136</v>
      </c>
      <c r="J78" s="11">
        <f t="shared" si="4"/>
        <v>1.0060079385861742</v>
      </c>
      <c r="K78" s="10">
        <v>141</v>
      </c>
      <c r="L78" s="21">
        <f t="shared" si="6"/>
        <v>1.0289845236348987</v>
      </c>
      <c r="M78" s="36"/>
      <c r="N78" s="2"/>
      <c r="O78" s="65"/>
      <c r="P78" s="37"/>
    </row>
    <row r="79" spans="1:16">
      <c r="A79" s="26"/>
      <c r="B79" s="42" t="s">
        <v>59</v>
      </c>
      <c r="C79" s="25">
        <v>9844</v>
      </c>
      <c r="D79" s="4">
        <f t="shared" si="5"/>
        <v>75.960072348805198</v>
      </c>
      <c r="E79" s="3">
        <v>9693</v>
      </c>
      <c r="F79" s="4">
        <v>73.73</v>
      </c>
      <c r="G79" s="10">
        <v>7777</v>
      </c>
      <c r="H79" s="4">
        <v>58.33</v>
      </c>
      <c r="I79" s="10">
        <v>8618</v>
      </c>
      <c r="J79" s="11">
        <f t="shared" si="4"/>
        <v>63.748355990703303</v>
      </c>
      <c r="K79" s="10">
        <v>8698</v>
      </c>
      <c r="L79" s="21">
        <f t="shared" si="6"/>
        <v>63.475938911889003</v>
      </c>
      <c r="M79" s="36"/>
      <c r="N79" s="2"/>
      <c r="O79" s="65"/>
      <c r="P79" s="37"/>
    </row>
    <row r="80" spans="1:16">
      <c r="A80" s="26"/>
      <c r="B80" s="24" t="s">
        <v>60</v>
      </c>
      <c r="C80" s="25">
        <v>672</v>
      </c>
      <c r="D80" s="4">
        <f t="shared" si="5"/>
        <v>5.1854092460785344</v>
      </c>
      <c r="E80" s="3">
        <v>642</v>
      </c>
      <c r="F80" s="4">
        <v>4.88</v>
      </c>
      <c r="G80" s="10">
        <v>590</v>
      </c>
      <c r="H80" s="4">
        <v>4.42</v>
      </c>
      <c r="I80" s="10">
        <v>607</v>
      </c>
      <c r="J80" s="11">
        <f t="shared" si="4"/>
        <v>4.4900501376603508</v>
      </c>
      <c r="K80" s="10">
        <v>689</v>
      </c>
      <c r="L80" s="21">
        <f t="shared" si="6"/>
        <v>5.0281584169109594</v>
      </c>
      <c r="M80" s="36"/>
      <c r="N80" s="2"/>
      <c r="O80" s="65"/>
      <c r="P80" s="37"/>
    </row>
    <row r="81" spans="1:18" ht="12" customHeight="1">
      <c r="A81" s="26"/>
      <c r="B81" s="43" t="s">
        <v>23</v>
      </c>
      <c r="C81" s="44">
        <v>8334</v>
      </c>
      <c r="D81" s="13">
        <f t="shared" si="5"/>
        <v>64.308334310741813</v>
      </c>
      <c r="E81" s="12">
        <v>6127</v>
      </c>
      <c r="F81" s="13">
        <v>46.6</v>
      </c>
      <c r="G81" s="17">
        <v>5283</v>
      </c>
      <c r="H81" s="13">
        <v>39.619999999999997</v>
      </c>
      <c r="I81" s="17">
        <v>3552</v>
      </c>
      <c r="J81" s="22">
        <f t="shared" si="4"/>
        <v>26.274560278368313</v>
      </c>
      <c r="K81" s="17">
        <v>2103</v>
      </c>
      <c r="L81" s="62">
        <f t="shared" si="6"/>
        <v>15.34719470357583</v>
      </c>
      <c r="M81" s="45"/>
      <c r="N81" s="2"/>
      <c r="O81" s="65"/>
      <c r="P81" s="37"/>
    </row>
    <row r="82" spans="1:18" ht="7.5" customHeight="1">
      <c r="A82" s="26"/>
      <c r="B82" s="26"/>
      <c r="C82" s="46"/>
      <c r="D82" s="46"/>
      <c r="E82" s="46"/>
      <c r="F82" s="46"/>
      <c r="G82" s="46"/>
      <c r="H82" s="46"/>
      <c r="I82" s="47"/>
      <c r="J82" s="48"/>
      <c r="K82" s="48"/>
      <c r="L82" s="48"/>
      <c r="M82" s="46"/>
      <c r="N82" s="46"/>
      <c r="O82" s="66"/>
      <c r="P82" s="2"/>
      <c r="Q82" s="2"/>
      <c r="R82" s="2"/>
    </row>
    <row r="83" spans="1:18" ht="10.5" customHeight="1">
      <c r="A83" s="26"/>
      <c r="B83" s="59" t="s">
        <v>83</v>
      </c>
      <c r="C83" s="46"/>
      <c r="D83" s="46"/>
      <c r="E83" s="46"/>
      <c r="F83" s="46"/>
      <c r="G83" s="46"/>
      <c r="H83" s="46"/>
      <c r="I83" s="47"/>
      <c r="J83" s="48"/>
      <c r="K83" s="48"/>
      <c r="L83" s="48"/>
      <c r="M83" s="46"/>
      <c r="N83" s="46"/>
      <c r="O83" s="66"/>
      <c r="P83" s="2"/>
      <c r="Q83" s="2"/>
      <c r="R83" s="2"/>
    </row>
    <row r="84" spans="1:18" ht="10.5" customHeight="1">
      <c r="A84" s="26"/>
      <c r="B84" s="26" t="s">
        <v>85</v>
      </c>
      <c r="C84" s="46"/>
      <c r="D84" s="46"/>
      <c r="E84" s="46"/>
      <c r="F84" s="46"/>
      <c r="G84" s="46"/>
      <c r="H84" s="46"/>
      <c r="I84" s="47"/>
      <c r="J84" s="48"/>
      <c r="K84" s="48"/>
      <c r="L84" s="48"/>
      <c r="M84" s="46"/>
      <c r="N84" s="46"/>
      <c r="O84" s="66"/>
      <c r="P84" s="2"/>
      <c r="Q84" s="2"/>
      <c r="R84" s="2"/>
    </row>
    <row r="85" spans="1:18" ht="12" customHeight="1">
      <c r="A85" s="26"/>
      <c r="B85" s="60" t="s">
        <v>68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7"/>
      <c r="P85" s="60"/>
      <c r="Q85" s="60"/>
      <c r="R85" s="60"/>
    </row>
    <row r="86" spans="1:18" ht="12" customHeight="1">
      <c r="A86" s="26"/>
      <c r="B86" s="60" t="s">
        <v>63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7"/>
      <c r="P86" s="60"/>
      <c r="Q86" s="60"/>
      <c r="R86" s="2"/>
    </row>
    <row r="87" spans="1:18" ht="12" customHeight="1">
      <c r="A87" s="26"/>
      <c r="B87" s="26" t="s">
        <v>69</v>
      </c>
      <c r="C87" s="2"/>
      <c r="D87" s="2"/>
      <c r="E87" s="2"/>
      <c r="F87" s="2"/>
      <c r="G87" s="2"/>
      <c r="H87" s="2"/>
      <c r="I87" s="18"/>
      <c r="J87" s="20"/>
      <c r="K87" s="20"/>
      <c r="L87" s="20"/>
      <c r="M87" s="2"/>
      <c r="N87" s="2"/>
      <c r="P87" s="2"/>
      <c r="Q87" s="2"/>
      <c r="R87" s="2"/>
    </row>
    <row r="88" spans="1:18" ht="12" customHeight="1">
      <c r="A88" s="26"/>
      <c r="B88" s="26" t="s">
        <v>64</v>
      </c>
      <c r="C88" s="2"/>
      <c r="D88" s="2"/>
      <c r="E88" s="2"/>
      <c r="F88" s="2"/>
      <c r="G88" s="2"/>
      <c r="H88" s="2"/>
      <c r="I88" s="18"/>
      <c r="J88" s="20"/>
      <c r="K88" s="20"/>
      <c r="L88" s="20"/>
      <c r="M88" s="2"/>
      <c r="N88" s="2"/>
      <c r="P88" s="2"/>
      <c r="Q88" s="2"/>
      <c r="R88" s="2"/>
    </row>
    <row r="89" spans="1:18" ht="12" customHeight="1">
      <c r="A89" s="26"/>
      <c r="B89" s="61" t="s">
        <v>70</v>
      </c>
      <c r="C89" s="2"/>
      <c r="D89" s="2"/>
      <c r="E89" s="2"/>
      <c r="F89" s="2"/>
      <c r="G89" s="2"/>
      <c r="H89" s="2"/>
      <c r="I89" s="18"/>
      <c r="J89" s="20"/>
      <c r="K89" s="20"/>
      <c r="L89" s="20"/>
      <c r="M89" s="2"/>
      <c r="N89" s="2"/>
      <c r="P89" s="2"/>
      <c r="Q89" s="2"/>
      <c r="R89" s="2"/>
    </row>
    <row r="90" spans="1:18" ht="4.5" customHeight="1">
      <c r="A90" s="26"/>
      <c r="B90" s="26"/>
      <c r="C90" s="2"/>
      <c r="D90" s="2"/>
      <c r="E90" s="2"/>
      <c r="F90" s="2"/>
      <c r="G90" s="2"/>
      <c r="H90" s="2"/>
      <c r="I90" s="18"/>
      <c r="J90" s="20"/>
      <c r="K90" s="20"/>
      <c r="L90" s="20"/>
      <c r="M90" s="2"/>
      <c r="N90" s="2"/>
      <c r="P90" s="2"/>
      <c r="Q90" s="2"/>
      <c r="R90" s="2"/>
    </row>
    <row r="91" spans="1:18" ht="12" customHeight="1">
      <c r="A91" s="26"/>
      <c r="B91" s="61" t="s">
        <v>86</v>
      </c>
      <c r="C91" s="2"/>
      <c r="D91" s="2"/>
      <c r="E91" s="2"/>
      <c r="F91" s="2"/>
      <c r="G91" s="2"/>
      <c r="H91" s="2"/>
      <c r="I91" s="18"/>
      <c r="J91" s="20"/>
      <c r="K91" s="20"/>
      <c r="L91" s="20"/>
      <c r="M91" s="2"/>
      <c r="N91" s="2"/>
      <c r="P91" s="2"/>
      <c r="Q91" s="2"/>
      <c r="R91" s="2"/>
    </row>
    <row r="92" spans="1:18" ht="12" customHeight="1">
      <c r="A92" s="26"/>
      <c r="B92" s="26"/>
      <c r="C92" s="46"/>
      <c r="D92" s="46"/>
      <c r="E92" s="46"/>
      <c r="F92" s="46"/>
      <c r="G92" s="46"/>
      <c r="H92" s="46"/>
      <c r="I92" s="47"/>
      <c r="J92" s="48"/>
      <c r="K92" s="48"/>
      <c r="L92" s="48"/>
      <c r="M92" s="46"/>
      <c r="N92" s="46"/>
      <c r="O92" s="66"/>
      <c r="P92" s="2"/>
      <c r="Q92" s="2"/>
      <c r="R92" s="2"/>
    </row>
    <row r="93" spans="1:18" ht="12" customHeight="1">
      <c r="A93" s="26"/>
      <c r="B93" s="26"/>
      <c r="C93" s="46"/>
      <c r="D93" s="46"/>
      <c r="E93" s="46"/>
      <c r="F93" s="46"/>
      <c r="G93" s="46"/>
      <c r="H93" s="46"/>
      <c r="I93" s="47"/>
      <c r="J93" s="48"/>
      <c r="K93" s="48"/>
      <c r="L93" s="48"/>
      <c r="M93" s="46"/>
      <c r="N93" s="46"/>
      <c r="O93" s="66"/>
      <c r="P93" s="2"/>
      <c r="Q93" s="2"/>
      <c r="R93" s="2"/>
    </row>
    <row r="94" spans="1:18" ht="12" customHeight="1">
      <c r="A94" s="26"/>
      <c r="B94" s="26"/>
      <c r="C94" s="46"/>
      <c r="D94" s="46"/>
      <c r="E94" s="46"/>
      <c r="F94" s="46"/>
      <c r="G94" s="46"/>
      <c r="H94" s="46"/>
      <c r="I94" s="47"/>
      <c r="J94" s="48"/>
      <c r="K94" s="48"/>
      <c r="L94" s="48"/>
      <c r="M94" s="46"/>
      <c r="N94" s="46"/>
      <c r="O94" s="66"/>
      <c r="P94" s="2"/>
      <c r="Q94" s="2"/>
      <c r="R94" s="2"/>
    </row>
    <row r="95" spans="1:18" ht="12" customHeight="1">
      <c r="A95" s="26"/>
      <c r="B95" s="26"/>
      <c r="C95" s="46"/>
      <c r="D95" s="46"/>
      <c r="E95" s="46"/>
      <c r="F95" s="46"/>
      <c r="G95" s="46"/>
      <c r="H95" s="46"/>
      <c r="I95" s="47"/>
      <c r="J95" s="48"/>
      <c r="K95" s="48"/>
      <c r="L95" s="48"/>
      <c r="M95" s="46"/>
      <c r="N95" s="46"/>
      <c r="O95" s="66"/>
      <c r="P95" s="2"/>
      <c r="Q95" s="2"/>
      <c r="R95" s="2"/>
    </row>
    <row r="96" spans="1:18" ht="12" customHeight="1">
      <c r="A96" s="26"/>
      <c r="B96" s="26"/>
      <c r="C96" s="46"/>
      <c r="D96" s="46"/>
      <c r="E96" s="46"/>
      <c r="F96" s="46"/>
      <c r="G96" s="46"/>
      <c r="H96" s="46"/>
      <c r="I96" s="47"/>
      <c r="J96" s="48"/>
      <c r="K96" s="48"/>
      <c r="L96" s="48"/>
      <c r="M96" s="46"/>
      <c r="N96" s="46"/>
      <c r="O96" s="66"/>
      <c r="P96" s="2"/>
      <c r="Q96" s="2"/>
      <c r="R96" s="2"/>
    </row>
    <row r="97" spans="1:18" ht="12" customHeight="1">
      <c r="A97" s="26"/>
      <c r="B97" s="26"/>
      <c r="C97" s="46"/>
      <c r="D97" s="46"/>
      <c r="E97" s="46"/>
      <c r="F97" s="46"/>
      <c r="G97" s="46"/>
      <c r="H97" s="46"/>
      <c r="I97" s="47"/>
      <c r="J97" s="48"/>
      <c r="K97" s="48"/>
      <c r="L97" s="48"/>
      <c r="M97" s="46"/>
      <c r="N97" s="46"/>
      <c r="O97" s="66"/>
      <c r="P97" s="2"/>
      <c r="Q97" s="2"/>
      <c r="R97" s="2"/>
    </row>
    <row r="98" spans="1:18" ht="12" customHeight="1">
      <c r="A98" s="26"/>
      <c r="B98" s="26"/>
      <c r="C98" s="46"/>
      <c r="D98" s="46"/>
      <c r="E98" s="46"/>
      <c r="F98" s="46"/>
      <c r="G98" s="46"/>
      <c r="H98" s="46"/>
      <c r="I98" s="47"/>
      <c r="J98" s="48"/>
      <c r="K98" s="48"/>
      <c r="L98" s="48"/>
      <c r="M98" s="46"/>
      <c r="N98" s="46"/>
      <c r="O98" s="66"/>
      <c r="P98" s="2"/>
      <c r="Q98" s="2"/>
      <c r="R98" s="2"/>
    </row>
    <row r="99" spans="1:18" ht="12" customHeight="1">
      <c r="A99" s="26"/>
      <c r="B99" s="26"/>
      <c r="C99" s="46"/>
      <c r="D99" s="46"/>
      <c r="E99" s="46"/>
      <c r="F99" s="46"/>
      <c r="G99" s="46"/>
      <c r="H99" s="46"/>
      <c r="I99" s="47"/>
      <c r="J99" s="48"/>
      <c r="K99" s="48"/>
      <c r="L99" s="48"/>
      <c r="M99" s="46"/>
      <c r="N99" s="46"/>
      <c r="O99" s="66"/>
      <c r="P99" s="2"/>
      <c r="Q99" s="2"/>
      <c r="R99" s="2"/>
    </row>
    <row r="100" spans="1:18" ht="12" customHeight="1">
      <c r="A100" s="26"/>
      <c r="B100" s="26"/>
      <c r="C100" s="46"/>
      <c r="D100" s="46"/>
      <c r="E100" s="46"/>
      <c r="F100" s="46"/>
      <c r="G100" s="46"/>
      <c r="H100" s="46"/>
      <c r="I100" s="47"/>
      <c r="J100" s="48"/>
      <c r="K100" s="48"/>
      <c r="L100" s="48"/>
      <c r="M100" s="46"/>
      <c r="N100" s="46"/>
      <c r="O100" s="66"/>
      <c r="P100" s="2"/>
      <c r="Q100" s="2"/>
      <c r="R100" s="2"/>
    </row>
    <row r="101" spans="1:18" ht="12" customHeight="1">
      <c r="A101" s="26"/>
      <c r="B101" s="26"/>
      <c r="C101" s="46"/>
      <c r="D101" s="46"/>
      <c r="E101" s="46"/>
      <c r="F101" s="46"/>
      <c r="G101" s="46"/>
      <c r="H101" s="46"/>
      <c r="I101" s="47"/>
      <c r="J101" s="48"/>
      <c r="K101" s="48"/>
      <c r="L101" s="48"/>
      <c r="M101" s="46"/>
      <c r="N101" s="46"/>
      <c r="O101" s="66"/>
      <c r="P101" s="2"/>
      <c r="Q101" s="2"/>
      <c r="R101" s="2"/>
    </row>
    <row r="102" spans="1:18" ht="12" customHeight="1">
      <c r="A102" s="26"/>
      <c r="B102" s="26"/>
      <c r="C102" s="46"/>
      <c r="D102" s="46"/>
      <c r="E102" s="46"/>
      <c r="F102" s="46"/>
      <c r="G102" s="46"/>
      <c r="H102" s="46"/>
      <c r="I102" s="47"/>
      <c r="J102" s="48"/>
      <c r="K102" s="48"/>
      <c r="L102" s="48"/>
      <c r="M102" s="46"/>
      <c r="N102" s="46"/>
      <c r="O102" s="66"/>
      <c r="P102" s="2"/>
      <c r="Q102" s="2"/>
      <c r="R102" s="2"/>
    </row>
    <row r="103" spans="1:18" ht="12" customHeight="1">
      <c r="A103" s="26"/>
      <c r="B103" s="26"/>
      <c r="C103" s="46"/>
      <c r="D103" s="46"/>
      <c r="E103" s="46"/>
      <c r="F103" s="46"/>
      <c r="G103" s="46"/>
      <c r="H103" s="46"/>
      <c r="I103" s="47"/>
      <c r="J103" s="48"/>
      <c r="K103" s="48"/>
      <c r="L103" s="48"/>
      <c r="M103" s="46"/>
      <c r="N103" s="46"/>
      <c r="O103" s="66"/>
      <c r="P103" s="2"/>
      <c r="Q103" s="2"/>
      <c r="R103" s="2"/>
    </row>
    <row r="104" spans="1:18" ht="12" customHeight="1">
      <c r="A104" s="26"/>
      <c r="B104" s="26"/>
      <c r="C104" s="49"/>
      <c r="D104" s="49"/>
      <c r="E104" s="49"/>
      <c r="F104" s="49"/>
      <c r="G104" s="49"/>
      <c r="H104" s="49"/>
      <c r="I104" s="50"/>
      <c r="J104" s="51"/>
      <c r="K104" s="51"/>
      <c r="L104" s="51"/>
      <c r="M104" s="49"/>
      <c r="N104" s="49"/>
      <c r="P104" s="2"/>
      <c r="Q104" s="2"/>
      <c r="R104" s="2"/>
    </row>
    <row r="105" spans="1:18" ht="12" customHeight="1">
      <c r="A105" s="26"/>
      <c r="B105" s="26"/>
      <c r="C105" s="46"/>
      <c r="D105" s="46"/>
      <c r="E105" s="46"/>
      <c r="F105" s="46"/>
      <c r="G105" s="46"/>
      <c r="H105" s="46"/>
      <c r="I105" s="47"/>
      <c r="J105" s="48"/>
      <c r="K105" s="48"/>
      <c r="L105" s="48"/>
      <c r="M105" s="46"/>
      <c r="N105" s="46"/>
      <c r="O105" s="66"/>
      <c r="P105" s="2"/>
      <c r="Q105" s="2"/>
      <c r="R105" s="2"/>
    </row>
    <row r="106" spans="1:18" ht="12" customHeight="1">
      <c r="A106" s="26"/>
      <c r="B106" s="52"/>
      <c r="C106" s="53"/>
      <c r="D106" s="53"/>
      <c r="E106" s="53"/>
      <c r="F106" s="53"/>
      <c r="G106" s="53"/>
      <c r="H106" s="53"/>
      <c r="I106" s="54"/>
      <c r="J106" s="55"/>
      <c r="K106" s="55"/>
      <c r="L106" s="55"/>
      <c r="M106" s="53"/>
      <c r="N106" s="53"/>
      <c r="O106" s="68"/>
      <c r="P106" s="2"/>
      <c r="Q106" s="2"/>
      <c r="R106" s="2"/>
    </row>
    <row r="107" spans="1:18" ht="12" customHeight="1">
      <c r="A107" s="26"/>
      <c r="B107" s="26"/>
      <c r="C107" s="46"/>
      <c r="D107" s="46"/>
      <c r="E107" s="46"/>
      <c r="F107" s="46"/>
      <c r="G107" s="46"/>
      <c r="H107" s="46"/>
      <c r="I107" s="47"/>
      <c r="J107" s="48"/>
      <c r="K107" s="48"/>
      <c r="L107" s="48"/>
      <c r="M107" s="46"/>
      <c r="N107" s="46"/>
      <c r="O107" s="66"/>
      <c r="P107" s="2"/>
      <c r="Q107" s="2"/>
      <c r="R107" s="2"/>
    </row>
    <row r="108" spans="1:18" ht="12" customHeight="1">
      <c r="A108" s="26"/>
      <c r="B108" s="26"/>
      <c r="C108" s="2"/>
      <c r="D108" s="2"/>
      <c r="E108" s="2"/>
      <c r="F108" s="2"/>
      <c r="G108" s="2"/>
      <c r="H108" s="2"/>
      <c r="I108" s="18"/>
      <c r="J108" s="20"/>
      <c r="K108" s="20"/>
      <c r="L108" s="20"/>
      <c r="M108" s="2"/>
      <c r="N108" s="2"/>
      <c r="P108" s="2"/>
      <c r="Q108" s="2"/>
      <c r="R108" s="2"/>
    </row>
    <row r="117" spans="1:18" ht="12" customHeight="1">
      <c r="A117" s="26"/>
      <c r="B117" s="26" t="s">
        <v>24</v>
      </c>
      <c r="C117" s="2"/>
      <c r="D117" s="2"/>
      <c r="E117" s="2"/>
      <c r="F117" s="2"/>
      <c r="G117" s="2"/>
      <c r="H117" s="2"/>
      <c r="I117" s="18"/>
      <c r="J117" s="20"/>
      <c r="K117" s="20"/>
      <c r="L117" s="20"/>
      <c r="M117" s="2"/>
      <c r="N117" s="2"/>
      <c r="P117" s="2"/>
      <c r="Q117" s="2"/>
      <c r="R117" s="2"/>
    </row>
  </sheetData>
  <mergeCells count="1">
    <mergeCell ref="M17:N17"/>
  </mergeCells>
  <phoneticPr fontId="0" type="noConversion"/>
  <pageMargins left="0.70866141732283472" right="0" top="0.62992125984251968" bottom="0" header="0" footer="0"/>
  <pageSetup paperSize="9" scale="74" orientation="landscape" r:id="rId1"/>
  <headerFooter>
    <oddFooter xml:space="preserve">&amp;L&amp;"Arial,Negrita Cursiva"&amp;11Dirección Gral. de Estadísticas
Provincia de Salta&amp;R&amp;"Arial,Negrita Cursiva"&amp;11Anuario Estadístico
2017 - Avance 2018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c030207</vt:lpstr>
      <vt:lpstr>'c030207'!Área_de_impresión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ExpeUEW7</cp:lastModifiedBy>
  <cp:lastPrinted>2018-05-30T12:27:27Z</cp:lastPrinted>
  <dcterms:created xsi:type="dcterms:W3CDTF">2004-09-07T04:51:54Z</dcterms:created>
  <dcterms:modified xsi:type="dcterms:W3CDTF">2018-10-30T12:49:08Z</dcterms:modified>
</cp:coreProperties>
</file>